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15" tabRatio="583" firstSheet="5" activeTab="6"/>
  </bookViews>
  <sheets>
    <sheet name="49er" sheetId="2" r:id="rId1"/>
    <sheet name="Laser STD" sheetId="27" r:id="rId2"/>
    <sheet name="Laser Radial (F)" sheetId="28" r:id="rId3"/>
    <sheet name="49er Fx" sheetId="7" r:id="rId4"/>
    <sheet name="RS.X " sheetId="20" r:id="rId5"/>
    <sheet name="RS.X women" sheetId="3" r:id="rId6"/>
    <sheet name="470 (MIXED)" sheetId="4" r:id="rId7"/>
    <sheet name="IQ FOIL WOMEN" sheetId="25" r:id="rId8"/>
    <sheet name="IQ FOIL MEN" sheetId="21" r:id="rId9"/>
    <sheet name="NACRA 17" sheetId="26" r:id="rId10"/>
  </sheets>
  <definedNames>
    <definedName name="_xlnm._FilterDatabase" localSheetId="6" hidden="1">'470 (MIXED)'!$A$3:$Z$25</definedName>
    <definedName name="_xlnm._FilterDatabase" localSheetId="0" hidden="1">'49er'!$A$3:$Z$3</definedName>
    <definedName name="_xlnm._FilterDatabase" localSheetId="3" hidden="1">'49er Fx'!$A$3:$Z$5</definedName>
    <definedName name="_xlnm._FilterDatabase" localSheetId="8" hidden="1">'IQ FOIL MEN'!$A$3:$Z$8</definedName>
    <definedName name="_xlnm._FilterDatabase" localSheetId="7" hidden="1">'IQ FOIL WOMEN'!$A$3:$Z$6</definedName>
    <definedName name="_xlnm._FilterDatabase" localSheetId="2" hidden="1">'Laser Radial (F)'!$A$3:$AA$3</definedName>
    <definedName name="_xlnm._FilterDatabase" localSheetId="1" hidden="1">'Laser STD'!$A$3:$Z$45</definedName>
    <definedName name="_xlnm._FilterDatabase" localSheetId="9" hidden="1">'NACRA 17'!$D$2:$Z$3</definedName>
    <definedName name="_xlnm._FilterDatabase" localSheetId="4" hidden="1">'RS.X '!$A$3:$Z$18</definedName>
    <definedName name="_xlnm._FilterDatabase" localSheetId="5" hidden="1">'RS.X women'!$A$3:$Z$3</definedName>
    <definedName name="_xlnm.Print_Area" localSheetId="6">'470 (MIXED)'!$A$1:$AC$27</definedName>
    <definedName name="_xlnm.Print_Area" localSheetId="0">'49er'!$A$1:$AG$24</definedName>
    <definedName name="_xlnm.Print_Area" localSheetId="3">'49er Fx'!$A$1:$Z$5</definedName>
    <definedName name="_xlnm.Print_Area" localSheetId="8">'IQ FOIL MEN'!$A$1:$Z$11</definedName>
    <definedName name="_xlnm.Print_Area" localSheetId="7">'IQ FOIL WOMEN'!$A$1:$Z$5</definedName>
    <definedName name="_xlnm.Print_Area" localSheetId="2">'Laser Radial (F)'!$A$1:$Z$22</definedName>
    <definedName name="_xlnm.Print_Area" localSheetId="1">'Laser STD'!$A$1:$Z$45</definedName>
    <definedName name="_xlnm.Print_Area" localSheetId="9">'NACRA 17'!$A$1:$Z$6</definedName>
    <definedName name="_xlnm.Print_Area" localSheetId="4">'RS.X '!$A$1:$Z$18</definedName>
    <definedName name="_xlnm.Print_Area" localSheetId="5">'RS.X women'!$A$1:$Z$5</definedName>
  </definedNames>
  <calcPr calcId="152511"/>
</workbook>
</file>

<file path=xl/calcChain.xml><?xml version="1.0" encoding="utf-8"?>
<calcChain xmlns="http://schemas.openxmlformats.org/spreadsheetml/2006/main">
  <c r="Z11" i="2" l="1"/>
  <c r="Z10" i="2"/>
  <c r="AB19" i="2"/>
  <c r="AA19" i="2"/>
  <c r="Z12" i="4"/>
  <c r="Z6" i="4"/>
  <c r="Z8" i="4"/>
  <c r="M5" i="26" l="1"/>
  <c r="M8" i="20"/>
  <c r="H5" i="7"/>
  <c r="M5" i="2"/>
  <c r="M6" i="2"/>
  <c r="M8" i="2"/>
  <c r="M7" i="2"/>
  <c r="M9" i="2"/>
  <c r="M12" i="2"/>
  <c r="M13" i="2"/>
  <c r="M16" i="2"/>
  <c r="M18" i="2"/>
  <c r="H5" i="2"/>
  <c r="H6" i="2"/>
  <c r="H12" i="2"/>
  <c r="H16" i="2"/>
  <c r="H4" i="2"/>
  <c r="Y9" i="21" l="1"/>
  <c r="Z9" i="21" s="1"/>
  <c r="Y10" i="21"/>
  <c r="Z10" i="21" s="1"/>
  <c r="Y6" i="21"/>
  <c r="Z6" i="21" s="1"/>
  <c r="M9" i="21"/>
  <c r="M10" i="21"/>
  <c r="M6" i="21"/>
  <c r="Y7" i="4" l="1"/>
  <c r="Z7" i="4" s="1"/>
  <c r="AA7" i="4" s="1"/>
  <c r="Y10" i="4"/>
  <c r="Z10" i="4" s="1"/>
  <c r="Y5" i="4"/>
  <c r="Z5" i="4" s="1"/>
  <c r="Y17" i="4"/>
  <c r="Z17" i="4" s="1"/>
  <c r="Y9" i="4"/>
  <c r="Z9" i="4" s="1"/>
  <c r="AC9" i="4" s="1"/>
  <c r="Y15" i="4"/>
  <c r="Z15" i="4" s="1"/>
  <c r="Y16" i="4"/>
  <c r="Z16" i="4" s="1"/>
  <c r="Y13" i="4"/>
  <c r="Z13" i="4" s="1"/>
  <c r="Y14" i="4"/>
  <c r="Z14" i="4" s="1"/>
  <c r="Y11" i="4"/>
  <c r="Z11" i="4" s="1"/>
  <c r="Y22" i="4"/>
  <c r="Z22" i="4" s="1"/>
  <c r="Y19" i="4"/>
  <c r="Z19" i="4" s="1"/>
  <c r="Y21" i="4"/>
  <c r="Z21" i="4" s="1"/>
  <c r="Y23" i="4"/>
  <c r="Z23" i="4" s="1"/>
  <c r="Y26" i="4"/>
  <c r="Z26" i="4" s="1"/>
  <c r="Y27" i="4"/>
  <c r="Z27" i="4" s="1"/>
  <c r="Y20" i="4"/>
  <c r="Z20" i="4" s="1"/>
  <c r="Y24" i="4"/>
  <c r="Z24" i="4" s="1"/>
  <c r="Y25" i="4"/>
  <c r="Z25" i="4" s="1"/>
  <c r="Y18" i="4"/>
  <c r="Z18" i="4" s="1"/>
  <c r="Y4" i="4"/>
  <c r="Z4" i="4" s="1"/>
  <c r="AC15" i="4" l="1"/>
  <c r="AB15" i="4"/>
  <c r="W7" i="4"/>
  <c r="W5" i="4"/>
  <c r="W9" i="4"/>
  <c r="W15" i="4"/>
  <c r="W13" i="4"/>
  <c r="W14" i="4"/>
  <c r="W11" i="4"/>
  <c r="W19" i="4"/>
  <c r="W21" i="4"/>
  <c r="W23" i="4"/>
  <c r="W4" i="4"/>
  <c r="R7" i="4"/>
  <c r="R10" i="4"/>
  <c r="R5" i="4"/>
  <c r="R16" i="4"/>
  <c r="R13" i="4"/>
  <c r="R14" i="4"/>
  <c r="R11" i="4"/>
  <c r="R19" i="4"/>
  <c r="R23" i="4"/>
  <c r="R20" i="4"/>
  <c r="R24" i="4"/>
  <c r="R18" i="4"/>
  <c r="R4" i="4"/>
  <c r="M7" i="4"/>
  <c r="M10" i="4"/>
  <c r="M5" i="4"/>
  <c r="M17" i="4"/>
  <c r="M13" i="4"/>
  <c r="M14" i="4"/>
  <c r="M11" i="4"/>
  <c r="M22" i="4"/>
  <c r="M26" i="4"/>
  <c r="M25" i="4"/>
  <c r="M4" i="4"/>
  <c r="H7" i="4"/>
  <c r="H10" i="4"/>
  <c r="H5" i="4"/>
  <c r="H17" i="4"/>
  <c r="H16" i="4"/>
  <c r="H27" i="4"/>
  <c r="H4" i="4"/>
  <c r="Y5" i="26" l="1"/>
  <c r="Z5" i="26"/>
  <c r="Y6" i="26"/>
  <c r="Z6" i="26"/>
  <c r="Y4" i="26"/>
  <c r="Z4" i="26"/>
  <c r="W5" i="26"/>
  <c r="W6" i="26"/>
  <c r="W4" i="26"/>
  <c r="R5" i="26"/>
  <c r="R4" i="26"/>
  <c r="Y4" i="21"/>
  <c r="Z4" i="21"/>
  <c r="Y8" i="21"/>
  <c r="Z8" i="21" s="1"/>
  <c r="Y7" i="21"/>
  <c r="Z7" i="21" s="1"/>
  <c r="Y11" i="21"/>
  <c r="Z11" i="21" s="1"/>
  <c r="Y5" i="21"/>
  <c r="Z5" i="21" s="1"/>
  <c r="W4" i="21"/>
  <c r="W8" i="21"/>
  <c r="W7" i="21"/>
  <c r="W11" i="21"/>
  <c r="W5" i="21"/>
  <c r="R4" i="21"/>
  <c r="R8" i="21"/>
  <c r="R5" i="21"/>
  <c r="H5" i="21"/>
  <c r="Y5" i="25"/>
  <c r="Z5" i="25"/>
  <c r="Y4" i="25"/>
  <c r="Z4" i="25"/>
  <c r="W5" i="25"/>
  <c r="W4" i="25"/>
  <c r="R5" i="25"/>
  <c r="R4" i="25"/>
  <c r="M4" i="25"/>
  <c r="Z5" i="3"/>
  <c r="Y5" i="3"/>
  <c r="Y4" i="3"/>
  <c r="Z4" i="3" s="1"/>
  <c r="W5" i="3"/>
  <c r="R5" i="3"/>
  <c r="R4" i="3"/>
  <c r="M4" i="3"/>
  <c r="H4" i="3"/>
  <c r="Y5" i="20"/>
  <c r="Z5" i="20" s="1"/>
  <c r="Y6" i="20"/>
  <c r="Z6" i="20" s="1"/>
  <c r="Y10" i="20"/>
  <c r="Z10" i="20" s="1"/>
  <c r="Y8" i="20"/>
  <c r="Z8" i="20" s="1"/>
  <c r="Y7" i="20"/>
  <c r="Z7" i="20" s="1"/>
  <c r="Y9" i="20"/>
  <c r="Z9" i="20" s="1"/>
  <c r="Y11" i="20"/>
  <c r="Z11" i="20" s="1"/>
  <c r="Y13" i="20"/>
  <c r="Z13" i="20"/>
  <c r="Y12" i="20"/>
  <c r="Z12" i="20"/>
  <c r="Y15" i="20"/>
  <c r="Z15" i="20" s="1"/>
  <c r="Y14" i="20"/>
  <c r="Z14" i="20"/>
  <c r="Y16" i="20"/>
  <c r="Z16" i="20" s="1"/>
  <c r="Y18" i="20"/>
  <c r="Z18" i="20" s="1"/>
  <c r="Y17" i="20"/>
  <c r="Z17" i="20"/>
  <c r="Y4" i="20"/>
  <c r="Z4" i="20" s="1"/>
  <c r="W5" i="20"/>
  <c r="W6" i="20"/>
  <c r="W8" i="20"/>
  <c r="W7" i="20"/>
  <c r="W9" i="20"/>
  <c r="W13" i="20"/>
  <c r="W12" i="20"/>
  <c r="W14" i="20"/>
  <c r="W17" i="20"/>
  <c r="W4" i="20"/>
  <c r="R5" i="20"/>
  <c r="R6" i="20"/>
  <c r="R7" i="20"/>
  <c r="R9" i="20"/>
  <c r="R11" i="20"/>
  <c r="R4" i="20"/>
  <c r="M5" i="20"/>
  <c r="M6" i="20"/>
  <c r="M10" i="20"/>
  <c r="M7" i="20"/>
  <c r="M9" i="20"/>
  <c r="M11" i="20"/>
  <c r="M15" i="20"/>
  <c r="M16" i="20"/>
  <c r="M18" i="20"/>
  <c r="H5" i="20"/>
  <c r="H6" i="20"/>
  <c r="H10" i="20"/>
  <c r="H8" i="20"/>
  <c r="H7" i="20"/>
  <c r="H9" i="20"/>
  <c r="H13" i="20"/>
  <c r="H4" i="20"/>
  <c r="Y5" i="7"/>
  <c r="Z5" i="7" s="1"/>
  <c r="Y4" i="7"/>
  <c r="Z4" i="7" s="1"/>
  <c r="W5" i="7"/>
  <c r="W4" i="7"/>
  <c r="R5" i="7"/>
  <c r="R4" i="7"/>
  <c r="M4" i="7"/>
  <c r="Y7" i="28"/>
  <c r="Z7" i="28" s="1"/>
  <c r="Y11" i="28"/>
  <c r="Z11" i="28"/>
  <c r="Y9" i="28"/>
  <c r="Z9" i="28" s="1"/>
  <c r="Y5" i="28"/>
  <c r="Z5" i="28" s="1"/>
  <c r="Y8" i="28"/>
  <c r="Z8" i="28" s="1"/>
  <c r="Y10" i="28"/>
  <c r="Z10" i="28"/>
  <c r="Y15" i="28"/>
  <c r="Z15" i="28" s="1"/>
  <c r="Y6" i="28"/>
  <c r="Z6" i="28" s="1"/>
  <c r="Y12" i="28"/>
  <c r="Z12" i="28" s="1"/>
  <c r="Y13" i="28"/>
  <c r="Z13" i="28" s="1"/>
  <c r="Y20" i="28"/>
  <c r="Z20" i="28" s="1"/>
  <c r="Y14" i="28"/>
  <c r="Z14" i="28" s="1"/>
  <c r="Y17" i="28"/>
  <c r="Z17" i="28" s="1"/>
  <c r="Y16" i="28"/>
  <c r="Z16" i="28" s="1"/>
  <c r="Y18" i="28"/>
  <c r="Z18" i="28" s="1"/>
  <c r="Y19" i="28"/>
  <c r="Z19" i="28" s="1"/>
  <c r="Y21" i="28"/>
  <c r="Z21" i="28"/>
  <c r="Y22" i="28"/>
  <c r="Z22" i="28" s="1"/>
  <c r="Y4" i="28"/>
  <c r="Z4" i="28" s="1"/>
  <c r="W11" i="28"/>
  <c r="W9" i="28"/>
  <c r="W5" i="28"/>
  <c r="W8" i="28"/>
  <c r="W6" i="28"/>
  <c r="W12" i="28"/>
  <c r="W13" i="28"/>
  <c r="W14" i="28"/>
  <c r="W17" i="28"/>
  <c r="W18" i="28"/>
  <c r="W19" i="28"/>
  <c r="W21" i="28"/>
  <c r="W4" i="28"/>
  <c r="R7" i="28"/>
  <c r="R9" i="28"/>
  <c r="R5" i="28"/>
  <c r="R10" i="28"/>
  <c r="R6" i="28"/>
  <c r="R4" i="28"/>
  <c r="M7" i="28"/>
  <c r="M9" i="28"/>
  <c r="M5" i="28"/>
  <c r="M8" i="28"/>
  <c r="M10" i="28"/>
  <c r="M15" i="28"/>
  <c r="M6" i="28"/>
  <c r="M20" i="28"/>
  <c r="M16" i="28"/>
  <c r="M19" i="28"/>
  <c r="M22" i="28"/>
  <c r="H15" i="28"/>
  <c r="H7" i="28"/>
  <c r="H11" i="28"/>
  <c r="H9" i="28"/>
  <c r="H16" i="28"/>
  <c r="H4" i="28"/>
  <c r="Y4" i="27"/>
  <c r="Z4" i="27" s="1"/>
  <c r="Y5" i="2"/>
  <c r="Z5" i="2" s="1"/>
  <c r="Y6" i="2"/>
  <c r="Z6" i="2" s="1"/>
  <c r="Y7" i="2"/>
  <c r="Z7" i="2" s="1"/>
  <c r="Y14" i="2"/>
  <c r="Z14" i="2" s="1"/>
  <c r="Y9" i="2"/>
  <c r="Z9" i="2" s="1"/>
  <c r="Y13" i="2"/>
  <c r="Z13" i="2" s="1"/>
  <c r="Y15" i="2"/>
  <c r="Z15" i="2" s="1"/>
  <c r="Y12" i="2"/>
  <c r="Z12" i="2" s="1"/>
  <c r="Y8" i="2"/>
  <c r="Z8" i="2" s="1"/>
  <c r="Y16" i="2"/>
  <c r="Z16" i="2" s="1"/>
  <c r="Y17" i="2"/>
  <c r="Z17" i="2" s="1"/>
  <c r="Y18" i="2"/>
  <c r="Z18" i="2" s="1"/>
  <c r="Y4" i="2"/>
  <c r="Z4" i="2" s="1"/>
  <c r="Y5" i="27"/>
  <c r="Z5" i="27" s="1"/>
  <c r="Y6" i="27"/>
  <c r="Z6" i="27" s="1"/>
  <c r="Y7" i="27"/>
  <c r="Z7" i="27" s="1"/>
  <c r="Y8" i="27"/>
  <c r="Z8" i="27" s="1"/>
  <c r="Y9" i="27"/>
  <c r="Z9" i="27"/>
  <c r="Y10" i="27"/>
  <c r="Z10" i="27" s="1"/>
  <c r="Y11" i="27"/>
  <c r="Z11" i="27" s="1"/>
  <c r="Y12" i="27"/>
  <c r="Z12" i="27"/>
  <c r="Y13" i="27"/>
  <c r="Z13" i="27" s="1"/>
  <c r="Y15" i="27"/>
  <c r="Z15" i="27"/>
  <c r="Y14" i="27"/>
  <c r="Z14" i="27" s="1"/>
  <c r="Y27" i="27"/>
  <c r="Z27" i="27" s="1"/>
  <c r="Y24" i="27"/>
  <c r="Z24" i="27" s="1"/>
  <c r="Y34" i="27"/>
  <c r="Z34" i="27"/>
  <c r="Y36" i="27"/>
  <c r="Z36" i="27" s="1"/>
  <c r="Y43" i="27"/>
  <c r="Z43" i="27"/>
  <c r="Y44" i="27"/>
  <c r="Z44" i="27" s="1"/>
  <c r="Y17" i="27"/>
  <c r="Z17" i="27" s="1"/>
  <c r="Y16" i="27"/>
  <c r="Z16" i="27" s="1"/>
  <c r="Y20" i="27"/>
  <c r="Z20" i="27" s="1"/>
  <c r="Y21" i="27"/>
  <c r="Z21" i="27" s="1"/>
  <c r="Y23" i="27"/>
  <c r="Z23" i="27" s="1"/>
  <c r="Y18" i="27"/>
  <c r="Z18" i="27" s="1"/>
  <c r="Y26" i="27"/>
  <c r="Z26" i="27" s="1"/>
  <c r="Y19" i="27"/>
  <c r="Z19" i="27"/>
  <c r="Y29" i="27"/>
  <c r="Z29" i="27"/>
  <c r="Y28" i="27"/>
  <c r="Z28" i="27" s="1"/>
  <c r="Y22" i="27"/>
  <c r="Z22" i="27" s="1"/>
  <c r="Y25" i="27"/>
  <c r="Z25" i="27"/>
  <c r="Y31" i="27"/>
  <c r="Z31" i="27" s="1"/>
  <c r="Y33" i="27"/>
  <c r="Z33" i="27"/>
  <c r="Y35" i="27"/>
  <c r="Z35" i="27" s="1"/>
  <c r="Y37" i="27"/>
  <c r="Z37" i="27" s="1"/>
  <c r="Y30" i="27"/>
  <c r="Z30" i="27"/>
  <c r="Y32" i="27"/>
  <c r="Z32" i="27"/>
  <c r="Y39" i="27"/>
  <c r="Z39" i="27" s="1"/>
  <c r="Y40" i="27"/>
  <c r="Z40" i="27" s="1"/>
  <c r="Y38" i="27"/>
  <c r="Z38" i="27"/>
  <c r="Y41" i="27"/>
  <c r="Z41" i="27" s="1"/>
  <c r="Y45" i="27"/>
  <c r="Z45" i="27" s="1"/>
  <c r="Y42" i="27"/>
  <c r="Z42" i="27" s="1"/>
  <c r="W6" i="27"/>
  <c r="W5" i="27"/>
  <c r="W7" i="27"/>
  <c r="W8" i="27"/>
  <c r="W9" i="27"/>
  <c r="W10" i="27"/>
  <c r="W11" i="27"/>
  <c r="W14" i="27"/>
  <c r="W13" i="27"/>
  <c r="W15" i="27"/>
  <c r="W12" i="27"/>
  <c r="W24" i="27"/>
  <c r="W27" i="27"/>
  <c r="W34" i="27"/>
  <c r="W36" i="27"/>
  <c r="W43" i="27"/>
  <c r="W44" i="27"/>
  <c r="W4" i="27"/>
  <c r="R6" i="27"/>
  <c r="R5" i="27"/>
  <c r="R7" i="27"/>
  <c r="R8" i="27"/>
  <c r="R9" i="27"/>
  <c r="R16" i="27"/>
  <c r="R10" i="27"/>
  <c r="R11" i="27"/>
  <c r="R14" i="27"/>
  <c r="R13" i="27"/>
  <c r="R18" i="27"/>
  <c r="R15" i="27"/>
  <c r="R12" i="27"/>
  <c r="R19" i="27"/>
  <c r="R24" i="27"/>
  <c r="R22" i="27"/>
  <c r="R25" i="27"/>
  <c r="R30" i="27"/>
  <c r="R32" i="27"/>
  <c r="R38" i="27"/>
  <c r="R41" i="27"/>
  <c r="R45" i="27"/>
  <c r="R4" i="27"/>
  <c r="M6" i="27"/>
  <c r="M5" i="27"/>
  <c r="M7" i="27"/>
  <c r="M8" i="27"/>
  <c r="M17" i="27"/>
  <c r="M9" i="27"/>
  <c r="M16" i="27"/>
  <c r="M20" i="27"/>
  <c r="M10" i="27"/>
  <c r="M11" i="27"/>
  <c r="M14" i="27"/>
  <c r="M21" i="27"/>
  <c r="M23" i="27"/>
  <c r="M13" i="27"/>
  <c r="M18" i="27"/>
  <c r="M26" i="27"/>
  <c r="M15" i="27"/>
  <c r="M12" i="27"/>
  <c r="M29" i="27"/>
  <c r="M28" i="27"/>
  <c r="M24" i="27"/>
  <c r="M22" i="27"/>
  <c r="M25" i="27"/>
  <c r="M31" i="27"/>
  <c r="M33" i="27"/>
  <c r="M35" i="27"/>
  <c r="M37" i="27"/>
  <c r="M39" i="27"/>
  <c r="M40" i="27"/>
  <c r="M36" i="27"/>
  <c r="M41" i="27"/>
  <c r="M42" i="27"/>
  <c r="M4" i="27"/>
  <c r="H6" i="27"/>
  <c r="H5" i="27"/>
  <c r="H7" i="27"/>
  <c r="H8" i="27"/>
  <c r="H17" i="27"/>
  <c r="H9" i="27"/>
  <c r="H16" i="27"/>
  <c r="H20" i="27"/>
  <c r="H10" i="27"/>
  <c r="H11" i="27"/>
  <c r="H14" i="27"/>
  <c r="H21" i="27"/>
  <c r="H23" i="27"/>
  <c r="H13" i="27"/>
  <c r="H18" i="27"/>
  <c r="H26" i="27"/>
  <c r="H15" i="27"/>
  <c r="H12" i="27"/>
  <c r="H35" i="27"/>
  <c r="H4" i="27"/>
  <c r="W5" i="2"/>
  <c r="W6" i="2"/>
  <c r="W7" i="2"/>
  <c r="W9" i="2"/>
  <c r="W13" i="2"/>
  <c r="W14" i="2"/>
  <c r="W15" i="2"/>
  <c r="W4" i="2"/>
  <c r="R5" i="2"/>
  <c r="R6" i="2"/>
  <c r="R8" i="2"/>
  <c r="R7" i="2"/>
  <c r="R9" i="2"/>
  <c r="R13" i="2"/>
  <c r="R17" i="2"/>
  <c r="R15" i="2"/>
  <c r="R4" i="2"/>
  <c r="AB13" i="2" l="1"/>
  <c r="AA13" i="2"/>
  <c r="AB9" i="2"/>
  <c r="AA9" i="2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AS ON 31 AUG 22 - 52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= 15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 - 14 WEEKS
T=1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- 52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-38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=8 WEEKS
T=1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NP Due to participation in Internatonal event (Prev Rank - 1)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- 52 WEEKS
T 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- 38 WEEKS
 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- 8 WEEKS
T=1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NP Due to participation in International event (Prev Rank - 1)</t>
        </r>
      </text>
    </comment>
    <comment ref="U5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- 4)
</t>
        </r>
      </text>
    </comment>
    <comment ref="U11" authorId="0" shapeId="0">
      <text>
        <r>
          <rPr>
            <sz val="9"/>
            <color indexed="81"/>
            <rFont val="Tahoma"/>
            <family val="2"/>
          </rPr>
          <t xml:space="preserve">NP Due to participation in International event (Prev Rank - 5)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- 52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- 8 WEEKS
T=1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- 52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- 38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- 19 WEEKS
T=1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= 52 WEEKS
T=0.5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- 38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- 19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- 15 WEEKS
T=1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- 52 WEEKS
T=-0.5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- 38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- 15 WEEEKS
T=1</t>
        </r>
      </text>
    </comment>
    <comment ref="T2" authorId="0" shapeId="0">
      <text>
        <r>
          <rPr>
            <b/>
            <sz val="13"/>
            <color indexed="81"/>
            <rFont val="Tahoma"/>
            <family val="2"/>
          </rPr>
          <t>TIME SINCE - 14 WEEKS
T=1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- 19 WEEKS
T=1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- 15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9"/>
            <color indexed="81"/>
            <rFont val="Tahoma"/>
            <family val="2"/>
          </rPr>
          <t>TIME SINCE - 14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- 52 WEEKS
T=0.5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- 19 WEEKS
T=1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 xml:space="preserve">TIME SINCE - 15 WEEKS
T=1 </t>
        </r>
      </text>
    </comment>
    <comment ref="T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J2" authorId="0" shapeId="0">
      <text>
        <r>
          <rPr>
            <b/>
            <sz val="12"/>
            <color indexed="81"/>
            <rFont val="Tahoma"/>
            <family val="2"/>
          </rPr>
          <t>TIME SINCE - 38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- 15 WEEKS
T=1</t>
        </r>
      </text>
    </comment>
    <comment ref="T2" authorId="0" shapeId="0">
      <text>
        <r>
          <rPr>
            <b/>
            <sz val="12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<sst xmlns="http://schemas.openxmlformats.org/spreadsheetml/2006/main" count="963" uniqueCount="344">
  <si>
    <t>Eabad Ali</t>
  </si>
  <si>
    <t>VP Pathak</t>
  </si>
  <si>
    <t>S.No.</t>
  </si>
  <si>
    <t>Name</t>
  </si>
  <si>
    <t>RS:X</t>
  </si>
  <si>
    <t>S.No</t>
  </si>
  <si>
    <t>LASER STD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</si>
  <si>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</si>
  <si>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</si>
  <si>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</si>
  <si>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</si>
  <si>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</si>
  <si>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</si>
  <si>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</si>
  <si>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</si>
  <si>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</si>
  <si>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</si>
  <si>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</si>
  <si>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Total Points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</si>
  <si>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</si>
  <si>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</si>
  <si>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</si>
  <si>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</si>
  <si>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</si>
  <si>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</si>
  <si>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</si>
  <si>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</si>
  <si>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Sheetal Verma/ Vanshika Parihar</t>
  </si>
  <si>
    <t>21.06.1994/  13.02.1996</t>
  </si>
  <si>
    <t>LASER RADIAL- WOMEN</t>
  </si>
  <si>
    <t>26.02.2007/ 07.06.2003</t>
  </si>
  <si>
    <t>Aman Vyas/  Niraj</t>
  </si>
  <si>
    <t>ISHWARIYA GANESH</t>
  </si>
  <si>
    <t>M Padhan</t>
  </si>
  <si>
    <t>Imtizulu Jamir</t>
  </si>
  <si>
    <t>Gaurav RA</t>
  </si>
  <si>
    <t xml:space="preserve">Vijay B More </t>
  </si>
  <si>
    <t>RS:X WOMEN</t>
  </si>
  <si>
    <t>MOHIT SAINI</t>
  </si>
  <si>
    <t>ISRAJ ALI</t>
  </si>
  <si>
    <t>DEELIP KUMAR</t>
  </si>
  <si>
    <t>GITESH</t>
  </si>
  <si>
    <t>BIKRAM MAHAPATRA</t>
  </si>
  <si>
    <t>AVINASH YADAV</t>
  </si>
  <si>
    <t>DEEPAK K SAINI</t>
  </si>
  <si>
    <t>SANJAY KUMAR</t>
  </si>
  <si>
    <t>KANNAN M</t>
  </si>
  <si>
    <t>PUNIT KUMAR SAHOO</t>
  </si>
  <si>
    <t>NEKI RAM</t>
  </si>
  <si>
    <t>GANESH JANGIR</t>
  </si>
  <si>
    <t>DEEPAK YADAV</t>
  </si>
  <si>
    <t>ABDUL KALAM</t>
  </si>
  <si>
    <t>AMIT</t>
  </si>
  <si>
    <t>A SRINU</t>
  </si>
  <si>
    <t>VEERA V VAISHNAVI</t>
  </si>
  <si>
    <t>R ASHWINI</t>
  </si>
  <si>
    <t>CAPT SONAL GOEL</t>
  </si>
  <si>
    <t>LEPAKKSHI MK</t>
  </si>
  <si>
    <t>YAI SENIOR NATIONALS 2021</t>
  </si>
  <si>
    <t>ASHISH S ROY</t>
  </si>
  <si>
    <t>MAHAPRABHU</t>
  </si>
  <si>
    <t>AMIT KUMAR SHEOKAND</t>
  </si>
  <si>
    <t>SUMAN MONDAL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</si>
  <si>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</si>
  <si>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</si>
  <si>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</si>
  <si>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</si>
  <si>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</si>
  <si>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</si>
  <si>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</si>
  <si>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UMA CHOUHAN</t>
  </si>
  <si>
    <t>RK SHARMA</t>
  </si>
  <si>
    <t>ATUL LENDE</t>
  </si>
  <si>
    <t>SHRADDHA VERMA</t>
  </si>
  <si>
    <t>MAHENDRA MATWA</t>
  </si>
  <si>
    <t>RAMYA SARAVANAN</t>
  </si>
  <si>
    <t>CHS REDDY</t>
  </si>
  <si>
    <t>KONGARA PREETI</t>
  </si>
  <si>
    <t>SUDHANSHU SHEKHAR</t>
  </si>
  <si>
    <t>LT PRAVEEN PRABHAKAR</t>
  </si>
  <si>
    <t>LT ROOPA A</t>
  </si>
  <si>
    <t>VIGNESH R</t>
  </si>
  <si>
    <t>LOKESH SAINI</t>
  </si>
  <si>
    <t>MAJJI LALITA</t>
  </si>
  <si>
    <t>AKSHAY R KULAT</t>
  </si>
  <si>
    <t>UTHARA R IYER</t>
  </si>
  <si>
    <t>JAYDEEP</t>
  </si>
  <si>
    <t>02.02.1995</t>
  </si>
  <si>
    <t>NETHRA KUMANAN</t>
  </si>
  <si>
    <t>01.10.2006</t>
  </si>
  <si>
    <t>29.04.2006</t>
  </si>
  <si>
    <t>18.07.2006</t>
  </si>
  <si>
    <t>29.05.2003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</si>
  <si>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</si>
  <si>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</si>
  <si>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</si>
  <si>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</si>
  <si>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</si>
  <si>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</si>
  <si>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</si>
  <si>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</si>
  <si>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</si>
  <si>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</si>
  <si>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</si>
  <si>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</si>
  <si>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12.08.1998</t>
  </si>
  <si>
    <t>19.10.1997</t>
  </si>
  <si>
    <t>08.08.1999</t>
  </si>
  <si>
    <t>04.06.1998</t>
  </si>
  <si>
    <t>17.08.1999</t>
  </si>
  <si>
    <t>27.07.1999</t>
  </si>
  <si>
    <t>20.08.2001</t>
  </si>
  <si>
    <t>14.06.1998</t>
  </si>
  <si>
    <t>01.12.1997</t>
  </si>
  <si>
    <t>10.07.1988</t>
  </si>
  <si>
    <t>08.06.2004/  30.06.1994</t>
  </si>
  <si>
    <t>26.04.2003/ 08.09.1995</t>
  </si>
  <si>
    <t>01.09.2004/ 08.12.1995</t>
  </si>
  <si>
    <t>30.06.1995/  26.03.1994</t>
  </si>
  <si>
    <t>21.10.1991/ 22.11.1998</t>
  </si>
  <si>
    <t>29.09.2000/ 02.08.1993</t>
  </si>
  <si>
    <t>04.12.1994 / 12.09.1992</t>
  </si>
  <si>
    <t>470 (MIXED)</t>
  </si>
  <si>
    <t>16.03.2006</t>
  </si>
  <si>
    <t>CLUB</t>
  </si>
  <si>
    <t>AYN</t>
  </si>
  <si>
    <t>INWTC MUMBAI</t>
  </si>
  <si>
    <t>EMESA</t>
  </si>
  <si>
    <t>01.03.1991</t>
  </si>
  <si>
    <t>TNSA</t>
  </si>
  <si>
    <t>02.01.1997</t>
  </si>
  <si>
    <t>CESC</t>
  </si>
  <si>
    <t>NSS BHOPAL</t>
  </si>
  <si>
    <t>INSA</t>
  </si>
  <si>
    <t>INWTC KOCHI</t>
  </si>
  <si>
    <t>RMYC</t>
  </si>
  <si>
    <t>INWTC VIZAG</t>
  </si>
  <si>
    <t>SONAL GOEL</t>
  </si>
  <si>
    <t>YCH</t>
  </si>
  <si>
    <t>NATIONAL 21 POINTS + BEST TWO (OUT OF THREE)</t>
  </si>
  <si>
    <t>NATIONALS 21 + BEST TWO (OUT OF THREE)</t>
  </si>
  <si>
    <t>INWTC GOA</t>
  </si>
  <si>
    <t>GYA</t>
  </si>
  <si>
    <t>NATIONAL 21 + BEST TWO (OUT OF THREE)</t>
  </si>
  <si>
    <t>08.06.2000/ 10.03.1996</t>
  </si>
  <si>
    <t>Club</t>
  </si>
  <si>
    <t>NSS Bhopal</t>
  </si>
  <si>
    <t>26.04.2003/ 30.06.1994</t>
  </si>
  <si>
    <t>49ER (MEN)</t>
  </si>
  <si>
    <t>Nationals 21 Score+ Best Two (out of Three)</t>
  </si>
  <si>
    <t>Total Score</t>
  </si>
  <si>
    <t>Harshita Tomar/Shweta Shervegar</t>
  </si>
  <si>
    <t>Diophode SI/ Sakthivel S</t>
  </si>
  <si>
    <t>07.11.1996/ 25.01.1994</t>
  </si>
  <si>
    <t>SATISH YADAV/ ALANKAR SURYAWANSHI</t>
  </si>
  <si>
    <t>19.04.2002/ 13.06.2000</t>
  </si>
  <si>
    <t>PAVAN VERMA/ VISHAL THAKUR</t>
  </si>
  <si>
    <t>RAMESH/  VIRENDER SINGH</t>
  </si>
  <si>
    <t>25.07.1996 /08.06.2000</t>
  </si>
  <si>
    <t>ABHISHEK K PANDEY/ AJAY RAJ SINGH</t>
  </si>
  <si>
    <t>24.07.2001 / 15.02.2001</t>
  </si>
  <si>
    <t>08.05.1996/ 02.10.1995</t>
  </si>
  <si>
    <t>INWTC MUMBAI/ INSA</t>
  </si>
  <si>
    <t>NAINCY RAI</t>
  </si>
  <si>
    <t>POWNRAJ M</t>
  </si>
  <si>
    <t>CH LAKSHMI</t>
  </si>
  <si>
    <t>JAIDEEP DALAL</t>
  </si>
  <si>
    <t>DHARANI LAVETI</t>
  </si>
  <si>
    <t>LALITA MAJJI</t>
  </si>
  <si>
    <t>ANMOL BADYAL</t>
  </si>
  <si>
    <t>07.01.2005/ 17.05.1995</t>
  </si>
  <si>
    <t>27.03.1986/ 26.03.1994</t>
  </si>
  <si>
    <t>10.07.2004/ 22.11.1998</t>
  </si>
  <si>
    <t>12.03.2005/ 25.06.1998</t>
  </si>
  <si>
    <t>01.01.2003/ 10.07.2001</t>
  </si>
  <si>
    <t>RITIKA DANGI</t>
  </si>
  <si>
    <t>NEHA THAKUR</t>
  </si>
  <si>
    <t>SHITAL VERMA</t>
  </si>
  <si>
    <t>MANU</t>
  </si>
  <si>
    <t>SIMRAN KAUR</t>
  </si>
  <si>
    <t>AASTHA SENAPATI</t>
  </si>
  <si>
    <t>07.05.2005</t>
  </si>
  <si>
    <t>24.08.2006</t>
  </si>
  <si>
    <t>26.02.2007</t>
  </si>
  <si>
    <t>25.09.1995</t>
  </si>
  <si>
    <t>21.09.1995</t>
  </si>
  <si>
    <t>15.09.2003</t>
  </si>
  <si>
    <t>CHINTAN</t>
  </si>
  <si>
    <t>MWTC/ INA</t>
  </si>
  <si>
    <t>CHINMAY GOYAL</t>
  </si>
  <si>
    <t>S DHANUMJAY</t>
  </si>
  <si>
    <t>JASKARAN SINGH</t>
  </si>
  <si>
    <t>ANDHALE SHIVAM</t>
  </si>
  <si>
    <t>SUKHPREET SINGH</t>
  </si>
  <si>
    <t>AJAY JOSE JOSEPH</t>
  </si>
  <si>
    <t>ADITYA SANGWAN</t>
  </si>
  <si>
    <t>ADHIKESH JAGTAP</t>
  </si>
  <si>
    <t>MALSWARA</t>
  </si>
  <si>
    <t>P VINAY</t>
  </si>
  <si>
    <t>MUKESH KUMAR ELWA</t>
  </si>
  <si>
    <t>19.12.1996</t>
  </si>
  <si>
    <t>05.06.1997</t>
  </si>
  <si>
    <t>12.07.1999</t>
  </si>
  <si>
    <t>23.10.1996</t>
  </si>
  <si>
    <t>09.02.2000</t>
  </si>
  <si>
    <t>10.10.1998</t>
  </si>
  <si>
    <t>25.02.1998</t>
  </si>
  <si>
    <t>12.12.1997</t>
  </si>
  <si>
    <t>27.03.2000</t>
  </si>
  <si>
    <t>18.04.1999</t>
  </si>
  <si>
    <t>15.08.2001</t>
  </si>
  <si>
    <t>JEROME K S</t>
  </si>
  <si>
    <t>S MANEESH RAJAA</t>
  </si>
  <si>
    <t>SANTOSH GUPTA</t>
  </si>
  <si>
    <t>GOBINATH</t>
  </si>
  <si>
    <t>PSA</t>
  </si>
  <si>
    <t>01.03.1999</t>
  </si>
  <si>
    <t>04.06.1991</t>
  </si>
  <si>
    <t>23.05.1995</t>
  </si>
  <si>
    <t>02.03.2002/ 12.11.1990</t>
  </si>
  <si>
    <t>Prince Noble/ Manu Francis</t>
  </si>
  <si>
    <t xml:space="preserve">KC Ganpathi / Varun Thakkar                              </t>
  </si>
  <si>
    <t>Vishal Singh/ Naveen Vashist</t>
  </si>
  <si>
    <t>Anand Thakur/ Satyam Rangad</t>
  </si>
  <si>
    <t>ALL INDIA BOARD SAILING CHAMPIONSHIP 2022 20-24 APR 22</t>
  </si>
  <si>
    <t>ALL INDIA BOARD SAILING CHAMPIONSHIP 2022 20-24 APR 2022</t>
  </si>
  <si>
    <t>SCORE</t>
  </si>
  <si>
    <t>MANASWINI MAHARANA</t>
  </si>
  <si>
    <t>OYA</t>
  </si>
  <si>
    <t>20.05.1994</t>
  </si>
  <si>
    <t>KATYA COELHO</t>
  </si>
  <si>
    <t>D SEKHAR RAO</t>
  </si>
  <si>
    <t>YAI MULTICLASS CHAMPIONSHIP 2022 08-15 MAY 22</t>
  </si>
  <si>
    <t>YAI MULTICLASS CHAMNPIONSHIP 2022 08-15 MAY 22</t>
  </si>
  <si>
    <t>PRASHANT KUMAR</t>
  </si>
  <si>
    <t>HARI SHANKAR K</t>
  </si>
  <si>
    <t>M PADHAN</t>
  </si>
  <si>
    <t>IQ FOIL- MEN</t>
  </si>
  <si>
    <t>IQ FOIL- WOMEN</t>
  </si>
  <si>
    <t>NACRA 17</t>
  </si>
  <si>
    <t>PRAVEEN PRABHAKAR/ JAYALAKSHMI</t>
  </si>
  <si>
    <t>EKTA YADAV/ KARTIK B</t>
  </si>
  <si>
    <t>PARANDI RAVALI</t>
  </si>
  <si>
    <t>VIDHYANSHI MISHRA</t>
  </si>
  <si>
    <t>VISHU</t>
  </si>
  <si>
    <t>HIMALI LAXMAN LAMBTURE</t>
  </si>
  <si>
    <t>YAI MULTI CLASS CHAMPIONSHIP 2022 08-15 MAY 22</t>
  </si>
  <si>
    <t>VISHAL/ AJAY RAJ</t>
  </si>
  <si>
    <t>AMIT/ NEERAJ</t>
  </si>
  <si>
    <t>PRADEEP THAKUR</t>
  </si>
  <si>
    <t>JAYDEEP THAKUR</t>
  </si>
  <si>
    <t>470, 49er and NACRA 17 SR OPEN CHAMPIONSHIP 2022 20-24 MAY 22</t>
  </si>
  <si>
    <t>NSS/ AYN</t>
  </si>
  <si>
    <t>INWTC (MBI)/ TNSA</t>
  </si>
  <si>
    <t xml:space="preserve">VISHAL SINGH/ SAKTHIVEL </t>
  </si>
  <si>
    <t>08.06.2000/ 25.01.1994</t>
  </si>
  <si>
    <t>DAYNE COELHO</t>
  </si>
  <si>
    <t>MIHIKA DHAMKAR</t>
  </si>
  <si>
    <t>26.04.2003/ 10.07.2001</t>
  </si>
  <si>
    <t xml:space="preserve">Dayne Coelho </t>
  </si>
  <si>
    <t xml:space="preserve">08.06.2000/ 15.02.2001 </t>
  </si>
  <si>
    <t>27.07.1999/ 13.02.1996</t>
  </si>
  <si>
    <t>NOT MEMBER</t>
  </si>
  <si>
    <t>29.12.1998</t>
  </si>
  <si>
    <t>01.07.1993</t>
  </si>
  <si>
    <t xml:space="preserve">14.12.2000/ 02.03.2003 </t>
  </si>
  <si>
    <t>13.10.2007/ 01.02.1997</t>
  </si>
  <si>
    <t xml:space="preserve"> 06.07.2003/ 15.09.2003</t>
  </si>
  <si>
    <t>10.07.2005/ 22.08.2000</t>
  </si>
  <si>
    <t>01.03.2006/ 10.07.2001</t>
  </si>
  <si>
    <t>01.03.2006/ 08.09.1995</t>
  </si>
  <si>
    <t>22.10.1995/ 30.12.1993</t>
  </si>
  <si>
    <t>07.11.1996/ 26.03.1994</t>
  </si>
  <si>
    <t>SAIL INDIA 2021 09-15 dec 21</t>
  </si>
  <si>
    <t>VIR MENON</t>
  </si>
  <si>
    <t>15.07.1997</t>
  </si>
  <si>
    <t>SANDEEP KUMAWAT</t>
  </si>
  <si>
    <t>08.09.1997</t>
  </si>
  <si>
    <t>ANKUR KUMAR</t>
  </si>
  <si>
    <t>24.04.1998</t>
  </si>
  <si>
    <t>JITENDER</t>
  </si>
  <si>
    <t>04.06.1995</t>
  </si>
  <si>
    <t>30.04.2003</t>
  </si>
  <si>
    <t>R KEERTHI</t>
  </si>
  <si>
    <t>02.04.2005</t>
  </si>
  <si>
    <t>VATSALA NAUTIYAL</t>
  </si>
  <si>
    <t>23.05.2005</t>
  </si>
  <si>
    <t>SSC</t>
  </si>
  <si>
    <t>01.10.1995</t>
  </si>
  <si>
    <t>AYUSHI TEWARI</t>
  </si>
  <si>
    <t>31.12.1997</t>
  </si>
  <si>
    <t xml:space="preserve"> 04.12.1994/19.10.1999</t>
  </si>
  <si>
    <t>SIKHANSHU</t>
  </si>
  <si>
    <t>29.11.2005</t>
  </si>
  <si>
    <t>N VAMSHI</t>
  </si>
  <si>
    <t>02.02.2004</t>
  </si>
  <si>
    <t>PAWAN</t>
  </si>
  <si>
    <t>11.09.2001</t>
  </si>
  <si>
    <t>PRASAD KORDE</t>
  </si>
  <si>
    <t>21.08.1993</t>
  </si>
  <si>
    <t>MANDEEP</t>
  </si>
  <si>
    <t>17.03.2003</t>
  </si>
  <si>
    <t>36TH HYDERABAD SAILING WEEK  22 (03-09 JUL 22)</t>
  </si>
  <si>
    <t>ASHWINI BHARADWAJ</t>
  </si>
  <si>
    <t>INWTC MBI</t>
  </si>
  <si>
    <t>RAM MILAN YADAV</t>
  </si>
  <si>
    <t>VANSHIKA SINGH PARIHAR</t>
  </si>
  <si>
    <t>MANSVI SONI</t>
  </si>
  <si>
    <t>JASPAL SINGH</t>
  </si>
  <si>
    <t>NO. OF ENTRIES (N)</t>
  </si>
  <si>
    <t>POS. IN REGATTA (P)</t>
  </si>
  <si>
    <t>TIME ADJUSTMENT FACTOR (T)</t>
  </si>
  <si>
    <t>YAI SENIOR NATIONALS 2021 (06 SEP 21)</t>
  </si>
  <si>
    <t>SAIL INDIA 2021 (07 DEC 21)</t>
  </si>
  <si>
    <t>YAI MULTICLASS REGATTA 2022 MDL (8-15 MAY 22)</t>
  </si>
  <si>
    <t>YAI MULTICLASS CHAMPIONSHIP 2022 (IN MDL) 08-15 MAY 22</t>
  </si>
  <si>
    <t>YAI MULTICLASS CHAMPIONSHIP (IN MDL) 2022 08-15 MAY 22</t>
  </si>
  <si>
    <t>YAI MULTICLASS CHAMNPIONSHIP (IN MDL) 2022 08-15 MAY 22</t>
  </si>
  <si>
    <t>YAI MULTICLASS CHAMNPIONSHIP 2022 IN MDL 08-15 MAY 22</t>
  </si>
  <si>
    <t>N</t>
  </si>
  <si>
    <t>YAI NATIONALS</t>
  </si>
  <si>
    <t>Sail India 2021 (07 DEC 21)</t>
  </si>
  <si>
    <t>NEW TEAM</t>
  </si>
  <si>
    <t>SAIL INDIA 21 (07 DEC 21)</t>
  </si>
  <si>
    <t>YAI SENIOR National 2021 (06 SEP 21)</t>
  </si>
  <si>
    <t>IMTIZULU</t>
  </si>
  <si>
    <t>VIJAY B MORE</t>
  </si>
  <si>
    <t>SAURABH KUMAR</t>
  </si>
  <si>
    <t>01.02.1999</t>
  </si>
  <si>
    <t>28.09.2005 / 12.02.1994</t>
  </si>
  <si>
    <t>SCORE R/OFF</t>
  </si>
  <si>
    <t>SCORE  R/OFF</t>
  </si>
  <si>
    <t>SCORE    R/OFF</t>
  </si>
  <si>
    <t>DOIPHODE SI/ CAPT SONAL GOEL</t>
  </si>
  <si>
    <t>08.06.2004/ 02.08.1993</t>
  </si>
  <si>
    <t>PAVAN VERMA / VIRENDER SINGH</t>
  </si>
  <si>
    <t>RAMESH KUMAR / VISHAL THAKUR</t>
  </si>
  <si>
    <t>25.07.1996 /  02.10.1995</t>
  </si>
  <si>
    <t>08.05.1996/ 08.06.2000</t>
  </si>
  <si>
    <t>PAVAN VERMA/ VIRENDER SINGH</t>
  </si>
  <si>
    <t>RAMESH KUMAR/ VISHAL THAKUR</t>
  </si>
  <si>
    <t>UMA / REDDY</t>
  </si>
  <si>
    <t>SHRADDHA / SHARMA</t>
  </si>
  <si>
    <t>PARANDI/ ANMOL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</si>
</sst>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sz val="12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sz val="11"/>
      <color rgb="FFFF0000"/>
      <name val="Arial"/>
      <family val="2"/>
    </font>
    <font>
      <b/>
      <sz val="13"/>
      <color indexed="81"/>
      <name val="Tahoma"/>
      <family val="2"/>
    </font>
    <font>
      <b/>
      <u/>
      <sz val="1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241">
    <xf numFmtId="0" fontId="0" fillId="0" borderId="0" xfId="0"/>
    <xf numFmtId="0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3" borderId="1" xfId="0" quotePrefix="1" applyNumberForma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0" borderId="0" xfId="0" applyNumberFormat="1" applyAlignment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13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2" fillId="0" borderId="1" xfId="0" quotePrefix="1" applyNumberFormat="1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0" borderId="1" xfId="0" applyNumberFormat="1" applyFont="1" applyBorder="1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NumberFormat="1" applyFont="1"/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/>
    </xf>
    <xf numFmtId="0" fontId="0" fillId="0" borderId="1" xfId="0" applyNumberFormat="1" applyFill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/>
    <xf numFmtId="0" fontId="0" fillId="3" borderId="1" xfId="0" quotePrefix="1" applyNumberFormat="1" applyFont="1" applyFill="1" applyBorder="1" applyAlignment="1">
      <alignment horizontal="center" vertical="center"/>
    </xf>
    <xf numFmtId="0" fontId="0" fillId="0" borderId="1" xfId="0" quotePrefix="1" applyNumberFormat="1" applyFont="1" applyBorder="1" applyAlignment="1">
      <alignment horizontal="center"/>
    </xf>
    <xf numFmtId="0" fontId="3" fillId="0" borderId="2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vertical="center"/>
    </xf>
    <xf numFmtId="0" fontId="0" fillId="2" borderId="0" xfId="0" applyNumberFormat="1" applyFill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0" fillId="4" borderId="0" xfId="0" applyNumberFormat="1" applyFont="1" applyFill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1" xfId="0" quotePrefix="1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/>
    <xf numFmtId="0" fontId="2" fillId="0" borderId="1" xfId="0" quotePrefix="1" applyNumberFormat="1" applyFont="1" applyBorder="1" applyAlignment="1">
      <alignment horizontal="left"/>
    </xf>
    <xf numFmtId="0" fontId="4" fillId="4" borderId="1" xfId="0" quotePrefix="1" applyNumberFormat="1" applyFont="1" applyFill="1" applyBorder="1" applyAlignment="1">
      <alignment horizontal="center" vertical="center"/>
    </xf>
    <xf numFmtId="0" fontId="2" fillId="3" borderId="0" xfId="0" applyNumberFormat="1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0" fillId="4" borderId="0" xfId="0" applyNumberFormat="1" applyFon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" fillId="4" borderId="0" xfId="0" applyNumberFormat="1" applyFont="1" applyFill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0" borderId="5" xfId="0" applyNumberFormat="1" applyFont="1" applyBorder="1" applyAlignment="1">
      <alignment vertical="center"/>
    </xf>
    <xf numFmtId="0" fontId="2" fillId="0" borderId="5" xfId="0" applyNumberFormat="1" applyFont="1" applyBorder="1"/>
    <xf numFmtId="0" fontId="2" fillId="0" borderId="5" xfId="0" applyNumberFormat="1" applyFont="1" applyFill="1" applyBorder="1"/>
    <xf numFmtId="0" fontId="2" fillId="0" borderId="5" xfId="0" quotePrefix="1" applyNumberFormat="1" applyFont="1" applyBorder="1" applyAlignment="1">
      <alignment horizontal="left"/>
    </xf>
    <xf numFmtId="0" fontId="2" fillId="4" borderId="0" xfId="0" applyNumberFormat="1" applyFont="1" applyFill="1" applyAlignment="1">
      <alignment horizontal="center"/>
    </xf>
    <xf numFmtId="0" fontId="7" fillId="3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0" fillId="3" borderId="0" xfId="0" applyNumberFormat="1" applyFill="1" applyAlignment="1">
      <alignment horizontal="center" vertical="center"/>
    </xf>
    <xf numFmtId="0" fontId="0" fillId="4" borderId="1" xfId="0" quotePrefix="1" applyNumberForma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4" borderId="1" xfId="0" quotePrefix="1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12" fillId="3" borderId="12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3" borderId="12" xfId="0" applyNumberFormat="1" applyFill="1" applyBorder="1" applyAlignment="1">
      <alignment horizontal="center"/>
    </xf>
    <xf numFmtId="0" fontId="2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25" fillId="5" borderId="0" xfId="0" applyNumberFormat="1" applyFont="1" applyFill="1" applyAlignment="1">
      <alignment horizontal="center" vertical="center"/>
    </xf>
    <xf numFmtId="0" fontId="6" fillId="4" borderId="1" xfId="0" applyNumberFormat="1" applyFont="1" applyFill="1" applyBorder="1" applyAlignment="1">
      <alignment horizontal="left" vertical="center" wrapText="1"/>
    </xf>
    <xf numFmtId="0" fontId="17" fillId="0" borderId="4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17" fillId="0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0" fontId="14" fillId="0" borderId="1" xfId="0" applyNumberFormat="1" applyFont="1" applyBorder="1" applyAlignment="1">
      <alignment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1" fontId="4" fillId="5" borderId="1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2" fillId="3" borderId="1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left" vertical="center" wrapText="1"/>
    </xf>
    <xf numFmtId="0" fontId="29" fillId="0" borderId="1" xfId="0" applyNumberFormat="1" applyFont="1" applyFill="1" applyBorder="1" applyAlignment="1">
      <alignment horizontal="left" vertical="center" wrapText="1"/>
    </xf>
    <xf numFmtId="0" fontId="29" fillId="0" borderId="1" xfId="0" applyNumberFormat="1" applyFont="1" applyFill="1" applyBorder="1" applyAlignment="1">
      <alignment horizontal="center" vertical="center" wrapText="1"/>
    </xf>
    <xf numFmtId="0" fontId="29" fillId="4" borderId="1" xfId="0" applyNumberFormat="1" applyFont="1" applyFill="1" applyBorder="1" applyAlignment="1">
      <alignment horizontal="left" vertical="center" wrapText="1"/>
    </xf>
    <xf numFmtId="0" fontId="29" fillId="4" borderId="1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vertical="center"/>
    </xf>
    <xf numFmtId="0" fontId="30" fillId="0" borderId="0" xfId="0" applyNumberFormat="1" applyFont="1" applyAlignment="1">
      <alignment vertical="center" wrapText="1"/>
    </xf>
    <xf numFmtId="0" fontId="28" fillId="0" borderId="0" xfId="0" applyNumberFormat="1" applyFont="1" applyAlignment="1">
      <alignment vertical="center"/>
    </xf>
    <xf numFmtId="0" fontId="25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32" fillId="0" borderId="1" xfId="0" quotePrefix="1" applyNumberFormat="1" applyFont="1" applyBorder="1" applyAlignment="1">
      <alignment horizontal="center" vertical="center"/>
    </xf>
    <xf numFmtId="0" fontId="32" fillId="0" borderId="1" xfId="0" applyNumberFormat="1" applyFont="1" applyBorder="1" applyAlignment="1">
      <alignment horizontal="left" vertical="center" wrapText="1"/>
    </xf>
    <xf numFmtId="0" fontId="32" fillId="0" borderId="1" xfId="0" applyNumberFormat="1" applyFont="1" applyBorder="1" applyAlignment="1">
      <alignment horizontal="center" vertical="center" wrapText="1"/>
    </xf>
    <xf numFmtId="0" fontId="32" fillId="3" borderId="1" xfId="0" applyNumberFormat="1" applyFont="1" applyFill="1" applyBorder="1" applyAlignment="1">
      <alignment horizontal="center" vertical="center" wrapText="1"/>
    </xf>
    <xf numFmtId="0" fontId="32" fillId="4" borderId="1" xfId="0" applyNumberFormat="1" applyFont="1" applyFill="1" applyBorder="1" applyAlignment="1">
      <alignment horizontal="center" vertical="center" wrapText="1"/>
    </xf>
    <xf numFmtId="1" fontId="32" fillId="3" borderId="1" xfId="0" applyNumberFormat="1" applyFont="1" applyFill="1" applyBorder="1" applyAlignment="1">
      <alignment horizontal="center" vertical="center" wrapText="1"/>
    </xf>
    <xf numFmtId="0" fontId="32" fillId="0" borderId="4" xfId="0" applyNumberFormat="1" applyFont="1" applyBorder="1" applyAlignment="1">
      <alignment horizontal="center" vertical="center" wrapText="1"/>
    </xf>
    <xf numFmtId="0" fontId="32" fillId="4" borderId="4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Alignment="1">
      <alignment horizontal="center" vertical="center"/>
    </xf>
    <xf numFmtId="0" fontId="29" fillId="0" borderId="0" xfId="0" applyNumberFormat="1" applyFont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9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vertical="center" wrapText="1"/>
    </xf>
    <xf numFmtId="0" fontId="7" fillId="3" borderId="10" xfId="0" applyNumberFormat="1" applyFont="1" applyFill="1" applyBorder="1" applyAlignment="1">
      <alignment vertical="center" wrapText="1"/>
    </xf>
    <xf numFmtId="0" fontId="8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 wrapText="1"/>
    </xf>
    <xf numFmtId="0" fontId="31" fillId="6" borderId="1" xfId="0" applyNumberFormat="1" applyFont="1" applyFill="1" applyBorder="1" applyAlignment="1">
      <alignment horizontal="center" vertical="center" wrapText="1"/>
    </xf>
    <xf numFmtId="0" fontId="20" fillId="0" borderId="8" xfId="0" applyNumberFormat="1" applyFont="1" applyBorder="1" applyAlignment="1">
      <alignment vertical="center"/>
    </xf>
    <xf numFmtId="0" fontId="20" fillId="0" borderId="2" xfId="0" applyNumberFormat="1" applyFont="1" applyBorder="1" applyAlignment="1">
      <alignment vertical="center"/>
    </xf>
    <xf numFmtId="0" fontId="20" fillId="3" borderId="1" xfId="0" applyNumberFormat="1" applyFont="1" applyFill="1" applyBorder="1" applyAlignment="1">
      <alignment horizontal="center" vertical="center" wrapText="1"/>
    </xf>
    <xf numFmtId="0" fontId="20" fillId="0" borderId="3" xfId="0" applyNumberFormat="1" applyFont="1" applyBorder="1" applyAlignment="1">
      <alignment horizontal="left" vertical="center"/>
    </xf>
    <xf numFmtId="0" fontId="20" fillId="0" borderId="4" xfId="0" applyNumberFormat="1" applyFont="1" applyBorder="1" applyAlignment="1">
      <alignment horizontal="left" vertical="center"/>
    </xf>
    <xf numFmtId="0" fontId="20" fillId="0" borderId="6" xfId="0" applyNumberFormat="1" applyFont="1" applyBorder="1" applyAlignment="1">
      <alignment horizontal="center" vertical="center"/>
    </xf>
    <xf numFmtId="0" fontId="20" fillId="0" borderId="7" xfId="0" applyNumberFormat="1" applyFont="1" applyBorder="1" applyAlignment="1">
      <alignment horizontal="center" vertical="center"/>
    </xf>
    <xf numFmtId="0" fontId="20" fillId="0" borderId="8" xfId="0" applyNumberFormat="1" applyFont="1" applyBorder="1" applyAlignment="1">
      <alignment vertical="center" wrapText="1"/>
    </xf>
    <xf numFmtId="0" fontId="20" fillId="0" borderId="2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8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vertical="center" wrapText="1"/>
    </xf>
    <xf numFmtId="0" fontId="7" fillId="3" borderId="1" xfId="0" applyNumberFormat="1" applyFont="1" applyFill="1" applyBorder="1" applyAlignment="1">
      <alignment vertical="center" wrapText="1"/>
    </xf>
    <xf numFmtId="0" fontId="7" fillId="3" borderId="1" xfId="0" applyNumberFormat="1" applyFont="1" applyFill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 wrapText="1"/>
    </xf>
    <xf numFmtId="0" fontId="9" fillId="6" borderId="5" xfId="0" applyNumberFormat="1" applyFont="1" applyFill="1" applyBorder="1" applyAlignment="1">
      <alignment horizontal="center" vertical="center" wrapText="1"/>
    </xf>
    <xf numFmtId="0" fontId="9" fillId="6" borderId="11" xfId="0" applyNumberFormat="1" applyFont="1" applyFill="1" applyBorder="1" applyAlignment="1">
      <alignment horizontal="center" vertical="center" wrapText="1"/>
    </xf>
    <xf numFmtId="0" fontId="9" fillId="6" borderId="12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15" fillId="3" borderId="8" xfId="0" applyNumberFormat="1" applyFont="1" applyFill="1" applyBorder="1" applyAlignment="1">
      <alignment horizontal="center" vertical="center" wrapText="1"/>
    </xf>
    <xf numFmtId="0" fontId="15" fillId="3" borderId="2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0" fontId="16" fillId="6" borderId="1" xfId="0" applyNumberFormat="1" applyFont="1" applyFill="1" applyBorder="1" applyAlignment="1">
      <alignment horizontal="center" vertical="center" wrapText="1"/>
    </xf>
    <xf numFmtId="0" fontId="21" fillId="0" borderId="3" xfId="0" applyNumberFormat="1" applyFont="1" applyBorder="1" applyAlignment="1">
      <alignment horizontal="center" vertical="center"/>
    </xf>
    <xf numFmtId="0" fontId="21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3" borderId="13" xfId="0" applyNumberFormat="1" applyFont="1" applyFill="1" applyBorder="1" applyAlignment="1">
      <alignment horizontal="center" wrapText="1"/>
    </xf>
    <xf numFmtId="0" fontId="1" fillId="3" borderId="10" xfId="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7" fillId="3" borderId="3" xfId="0" applyNumberFormat="1" applyFont="1" applyFill="1" applyBorder="1" applyAlignment="1">
      <alignment horizontal="center"/>
    </xf>
    <xf numFmtId="0" fontId="7" fillId="3" borderId="4" xfId="0" applyNumberFormat="1" applyFont="1" applyFill="1" applyBorder="1" applyAlignment="1">
      <alignment horizont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6" borderId="5" xfId="0" applyNumberFormat="1" applyFont="1" applyFill="1" applyBorder="1" applyAlignment="1">
      <alignment horizontal="center" vertical="center" wrapText="1"/>
    </xf>
    <xf numFmtId="0" fontId="5" fillId="6" borderId="11" xfId="0" applyNumberFormat="1" applyFont="1" applyFill="1" applyBorder="1" applyAlignment="1">
      <alignment horizontal="center" vertical="center" wrapText="1"/>
    </xf>
    <xf numFmtId="0" fontId="5" fillId="6" borderId="1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vertical="center"/>
    </xf>
    <xf numFmtId="0" fontId="20" fillId="6" borderId="1" xfId="0" applyNumberFormat="1" applyFont="1" applyFill="1" applyBorder="1" applyAlignment="1">
      <alignment horizontal="center" wrapText="1"/>
    </xf>
    <xf numFmtId="0" fontId="8" fillId="6" borderId="1" xfId="0" applyNumberFormat="1" applyFont="1" applyFill="1" applyBorder="1" applyAlignment="1">
      <alignment horizont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27" fillId="6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9"/>
  <sheetViews>
    <sheetView view="pageBreakPreview" zoomScale="70" zoomScaleNormal="70" zoomScaleSheetLayoutView="70" zoomScalePageLayoutView="70" workbookViewId="0">
      <selection activeCell="I23" sqref="I23"/>
    </sheetView>
  </sheetViews>
  <sheetFormatPr defaultRowHeight="15" x14ac:dyDescent="0.25"/>
  <cols>
    <col min="1" max="1" width="5.85546875" style="45" customWidth="1"/>
    <col min="2" max="2" width="49.140625" style="47" customWidth="1"/>
    <col min="3" max="3" width="29.42578125" style="46" customWidth="1"/>
    <col min="4" max="4" width="23.42578125" style="60" customWidth="1"/>
    <col min="5" max="5" width="14.140625" style="46" hidden="1" customWidth="1"/>
    <col min="6" max="6" width="14.140625" style="46" customWidth="1"/>
    <col min="7" max="7" width="14.140625" style="46" hidden="1" customWidth="1"/>
    <col min="8" max="8" width="9.28515625" style="46" hidden="1" customWidth="1"/>
    <col min="9" max="9" width="12.140625" style="46" customWidth="1"/>
    <col min="10" max="10" width="16" style="86" hidden="1" customWidth="1"/>
    <col min="11" max="11" width="14.42578125" style="86" customWidth="1"/>
    <col min="12" max="12" width="14.140625" style="46" hidden="1" customWidth="1"/>
    <col min="13" max="13" width="11.140625" style="46" hidden="1" customWidth="1"/>
    <col min="14" max="14" width="11.28515625" style="96" customWidth="1"/>
    <col min="15" max="15" width="20.140625" style="46" hidden="1" customWidth="1"/>
    <col min="16" max="16" width="20.140625" style="46" customWidth="1"/>
    <col min="17" max="17" width="12.140625" style="46" hidden="1" customWidth="1"/>
    <col min="18" max="18" width="19.140625" style="46" hidden="1" customWidth="1"/>
    <col min="19" max="19" width="12.140625" style="46" customWidth="1"/>
    <col min="20" max="20" width="9.7109375" style="86" hidden="1" customWidth="1"/>
    <col min="21" max="21" width="9.7109375" style="86" customWidth="1"/>
    <col min="22" max="23" width="9.7109375" style="86" hidden="1" customWidth="1"/>
    <col min="24" max="25" width="10.85546875" style="47" customWidth="1"/>
    <col min="26" max="27" width="9.140625" style="45"/>
    <col min="28" max="28" width="11.5703125" style="45" customWidth="1"/>
    <col min="29" max="16384" width="9.140625" style="45"/>
  </cols>
  <sheetData>
    <row r="1" spans="1:28" ht="57" customHeight="1" x14ac:dyDescent="0.25">
      <c r="A1" s="175" t="s">
        <v>148</v>
      </c>
      <c r="B1" s="175"/>
      <c r="C1" s="175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42"/>
    </row>
    <row r="2" spans="1:28" ht="129.75" customHeight="1" x14ac:dyDescent="0.25">
      <c r="A2" s="179" t="s">
        <v>2</v>
      </c>
      <c r="B2" s="186" t="s">
        <v>3</v>
      </c>
      <c r="C2" s="184" t="s">
        <v>9</v>
      </c>
      <c r="D2" s="182" t="s">
        <v>124</v>
      </c>
      <c r="E2" s="177" t="s">
        <v>324</v>
      </c>
      <c r="F2" s="177"/>
      <c r="G2" s="177"/>
      <c r="H2" s="177"/>
      <c r="I2" s="177"/>
      <c r="J2" s="177" t="s">
        <v>321</v>
      </c>
      <c r="K2" s="177"/>
      <c r="L2" s="177"/>
      <c r="M2" s="177"/>
      <c r="N2" s="177"/>
      <c r="O2" s="177" t="s">
        <v>246</v>
      </c>
      <c r="P2" s="177"/>
      <c r="Q2" s="177"/>
      <c r="R2" s="177"/>
      <c r="S2" s="177"/>
      <c r="T2" s="178" t="s">
        <v>251</v>
      </c>
      <c r="U2" s="178"/>
      <c r="V2" s="178"/>
      <c r="W2" s="178"/>
      <c r="X2" s="178"/>
      <c r="Y2" s="181" t="s">
        <v>21</v>
      </c>
      <c r="Z2" s="173" t="s">
        <v>149</v>
      </c>
    </row>
    <row r="3" spans="1:28" s="48" customFormat="1" ht="105" customHeight="1" x14ac:dyDescent="0.25">
      <c r="A3" s="180"/>
      <c r="B3" s="187"/>
      <c r="C3" s="185"/>
      <c r="D3" s="183"/>
      <c r="E3" s="27" t="s">
        <v>309</v>
      </c>
      <c r="F3" s="27" t="s">
        <v>310</v>
      </c>
      <c r="G3" s="27" t="s">
        <v>311</v>
      </c>
      <c r="H3" s="95" t="s">
        <v>226</v>
      </c>
      <c r="I3" s="128" t="s">
        <v>330</v>
      </c>
      <c r="J3" s="27" t="s">
        <v>309</v>
      </c>
      <c r="K3" s="27" t="s">
        <v>310</v>
      </c>
      <c r="L3" s="27" t="s">
        <v>311</v>
      </c>
      <c r="M3" s="95" t="s">
        <v>226</v>
      </c>
      <c r="N3" s="129" t="s">
        <v>330</v>
      </c>
      <c r="O3" s="27" t="s">
        <v>309</v>
      </c>
      <c r="P3" s="27" t="s">
        <v>310</v>
      </c>
      <c r="Q3" s="27" t="s">
        <v>311</v>
      </c>
      <c r="R3" s="95" t="s">
        <v>226</v>
      </c>
      <c r="S3" s="128" t="s">
        <v>330</v>
      </c>
      <c r="T3" s="27" t="s">
        <v>309</v>
      </c>
      <c r="U3" s="27" t="s">
        <v>310</v>
      </c>
      <c r="V3" s="27" t="s">
        <v>311</v>
      </c>
      <c r="W3" s="95" t="s">
        <v>226</v>
      </c>
      <c r="X3" s="128" t="s">
        <v>330</v>
      </c>
      <c r="Y3" s="181"/>
      <c r="Z3" s="174"/>
      <c r="AA3" s="139" t="s">
        <v>339</v>
      </c>
      <c r="AB3" s="139" t="s">
        <v>340</v>
      </c>
    </row>
    <row r="4" spans="1:28" ht="42.75" customHeight="1" x14ac:dyDescent="0.25">
      <c r="A4" s="143">
        <v>1</v>
      </c>
      <c r="B4" s="144" t="s">
        <v>221</v>
      </c>
      <c r="C4" s="144" t="s">
        <v>16</v>
      </c>
      <c r="D4" s="144" t="s">
        <v>129</v>
      </c>
      <c r="E4" s="145">
        <v>9</v>
      </c>
      <c r="F4" s="145">
        <v>1</v>
      </c>
      <c r="G4" s="145">
        <v>0.5</v>
      </c>
      <c r="H4" s="125">
        <f>200*(E4+1-F4)*G4/E4</f>
        <v>100</v>
      </c>
      <c r="I4" s="146">
        <v>100</v>
      </c>
      <c r="J4" s="147">
        <v>9</v>
      </c>
      <c r="K4" s="147" t="s">
        <v>63</v>
      </c>
      <c r="L4" s="145">
        <v>0.5</v>
      </c>
      <c r="M4" s="125">
        <v>0</v>
      </c>
      <c r="N4" s="148">
        <v>0</v>
      </c>
      <c r="O4" s="145">
        <v>9</v>
      </c>
      <c r="P4" s="145">
        <v>1</v>
      </c>
      <c r="Q4" s="147">
        <v>1</v>
      </c>
      <c r="R4" s="125">
        <f t="shared" ref="R4:R9" si="0">200*(O4+1-P4)*Q4/O4</f>
        <v>200</v>
      </c>
      <c r="S4" s="87">
        <v>200</v>
      </c>
      <c r="T4" s="147">
        <v>8</v>
      </c>
      <c r="U4" s="147">
        <v>1</v>
      </c>
      <c r="V4" s="147">
        <v>1</v>
      </c>
      <c r="W4" s="125">
        <f>200*(T4+1-U4)*V4/T4</f>
        <v>200</v>
      </c>
      <c r="X4" s="146">
        <v>200</v>
      </c>
      <c r="Y4" s="146">
        <f t="shared" ref="Y4:Y9" si="1">SUM(I4+N4+S4+X4)</f>
        <v>500</v>
      </c>
      <c r="Z4" s="126">
        <f t="shared" ref="Z4:Z9" si="2">Y4-MIN(N4,S4,X4)</f>
        <v>500</v>
      </c>
      <c r="AA4" s="140"/>
      <c r="AB4" s="140"/>
    </row>
    <row r="5" spans="1:28" ht="23.25" customHeight="1" x14ac:dyDescent="0.25">
      <c r="A5" s="143">
        <v>2</v>
      </c>
      <c r="B5" s="144" t="s">
        <v>220</v>
      </c>
      <c r="C5" s="144" t="s">
        <v>17</v>
      </c>
      <c r="D5" s="144" t="s">
        <v>125</v>
      </c>
      <c r="E5" s="145">
        <v>9</v>
      </c>
      <c r="F5" s="145">
        <v>2</v>
      </c>
      <c r="G5" s="145">
        <v>0.5</v>
      </c>
      <c r="H5" s="125">
        <f>200*(E5+1-F5)*G5/E5</f>
        <v>88.888888888888886</v>
      </c>
      <c r="I5" s="146">
        <v>89</v>
      </c>
      <c r="J5" s="147">
        <v>9</v>
      </c>
      <c r="K5" s="147">
        <v>1</v>
      </c>
      <c r="L5" s="145">
        <v>0.5</v>
      </c>
      <c r="M5" s="125">
        <f>200*(J5+1-K5)*L5/J5</f>
        <v>100</v>
      </c>
      <c r="N5" s="148">
        <v>100</v>
      </c>
      <c r="O5" s="145">
        <v>9</v>
      </c>
      <c r="P5" s="145">
        <v>2</v>
      </c>
      <c r="Q5" s="147">
        <v>1</v>
      </c>
      <c r="R5" s="125">
        <f t="shared" si="0"/>
        <v>177.77777777777777</v>
      </c>
      <c r="S5" s="87">
        <v>178</v>
      </c>
      <c r="T5" s="147">
        <v>8</v>
      </c>
      <c r="U5" s="147">
        <v>2</v>
      </c>
      <c r="V5" s="147">
        <v>1</v>
      </c>
      <c r="W5" s="125">
        <f>200*(T5+1-U5)*V5/T5</f>
        <v>175</v>
      </c>
      <c r="X5" s="146">
        <v>175</v>
      </c>
      <c r="Y5" s="146">
        <f t="shared" si="1"/>
        <v>542</v>
      </c>
      <c r="Z5" s="126">
        <f t="shared" si="2"/>
        <v>442</v>
      </c>
      <c r="AA5" s="140"/>
      <c r="AB5" s="140"/>
    </row>
    <row r="6" spans="1:28" ht="23.25" customHeight="1" x14ac:dyDescent="0.25">
      <c r="A6" s="143">
        <v>3</v>
      </c>
      <c r="B6" s="144" t="s">
        <v>223</v>
      </c>
      <c r="C6" s="144" t="s">
        <v>65</v>
      </c>
      <c r="D6" s="144" t="s">
        <v>126</v>
      </c>
      <c r="E6" s="145">
        <v>9</v>
      </c>
      <c r="F6" s="145">
        <v>3</v>
      </c>
      <c r="G6" s="145">
        <v>0.5</v>
      </c>
      <c r="H6" s="125">
        <f>200*(E6+1-F6)*G6/E6</f>
        <v>77.777777777777771</v>
      </c>
      <c r="I6" s="146">
        <v>78</v>
      </c>
      <c r="J6" s="147">
        <v>9</v>
      </c>
      <c r="K6" s="147">
        <v>2</v>
      </c>
      <c r="L6" s="145">
        <v>0.5</v>
      </c>
      <c r="M6" s="125">
        <f>200*(J6+1-K6)*L6/J6</f>
        <v>88.888888888888886</v>
      </c>
      <c r="N6" s="146">
        <v>89</v>
      </c>
      <c r="O6" s="145">
        <v>9</v>
      </c>
      <c r="P6" s="145">
        <v>3</v>
      </c>
      <c r="Q6" s="147">
        <v>1</v>
      </c>
      <c r="R6" s="125">
        <f t="shared" si="0"/>
        <v>155.55555555555554</v>
      </c>
      <c r="S6" s="87">
        <v>156</v>
      </c>
      <c r="T6" s="147">
        <v>8</v>
      </c>
      <c r="U6" s="147">
        <v>3</v>
      </c>
      <c r="V6" s="147">
        <v>1</v>
      </c>
      <c r="W6" s="125">
        <f>200*(T6+1-U6)*V6/T6</f>
        <v>150</v>
      </c>
      <c r="X6" s="146">
        <v>150</v>
      </c>
      <c r="Y6" s="146">
        <f t="shared" si="1"/>
        <v>473</v>
      </c>
      <c r="Z6" s="126">
        <f t="shared" si="2"/>
        <v>384</v>
      </c>
      <c r="AA6" s="140"/>
      <c r="AB6" s="140"/>
    </row>
    <row r="7" spans="1:28" ht="23.25" customHeight="1" x14ac:dyDescent="0.25">
      <c r="A7" s="143">
        <v>4</v>
      </c>
      <c r="B7" s="127" t="s">
        <v>154</v>
      </c>
      <c r="C7" s="59" t="s">
        <v>155</v>
      </c>
      <c r="D7" s="59" t="s">
        <v>126</v>
      </c>
      <c r="E7" s="145">
        <v>9</v>
      </c>
      <c r="F7" s="12" t="s">
        <v>63</v>
      </c>
      <c r="G7" s="145">
        <v>0.5</v>
      </c>
      <c r="H7" s="125">
        <v>0</v>
      </c>
      <c r="I7" s="146">
        <v>0</v>
      </c>
      <c r="J7" s="147">
        <v>9</v>
      </c>
      <c r="K7" s="147">
        <v>5</v>
      </c>
      <c r="L7" s="145">
        <v>0.5</v>
      </c>
      <c r="M7" s="125">
        <f>200*(J7+1-K7)*L7/J7</f>
        <v>55.555555555555557</v>
      </c>
      <c r="N7" s="146">
        <v>56</v>
      </c>
      <c r="O7" s="145">
        <v>9</v>
      </c>
      <c r="P7" s="145">
        <v>5</v>
      </c>
      <c r="Q7" s="147">
        <v>1</v>
      </c>
      <c r="R7" s="125">
        <f t="shared" si="0"/>
        <v>111.11111111111111</v>
      </c>
      <c r="S7" s="87">
        <v>112</v>
      </c>
      <c r="T7" s="147">
        <v>8</v>
      </c>
      <c r="U7" s="147">
        <v>4</v>
      </c>
      <c r="V7" s="147">
        <v>1</v>
      </c>
      <c r="W7" s="125">
        <f>200*(T7+1-U7)*V7/T7</f>
        <v>125</v>
      </c>
      <c r="X7" s="146">
        <v>125</v>
      </c>
      <c r="Y7" s="146">
        <f t="shared" si="1"/>
        <v>293</v>
      </c>
      <c r="Z7" s="126">
        <f t="shared" si="2"/>
        <v>237</v>
      </c>
      <c r="AA7" s="140"/>
      <c r="AB7" s="140"/>
    </row>
    <row r="8" spans="1:28" ht="23.25" customHeight="1" x14ac:dyDescent="0.25">
      <c r="A8" s="143">
        <v>5</v>
      </c>
      <c r="B8" s="127" t="s">
        <v>152</v>
      </c>
      <c r="C8" s="59" t="s">
        <v>153</v>
      </c>
      <c r="D8" s="59" t="s">
        <v>125</v>
      </c>
      <c r="E8" s="145">
        <v>9</v>
      </c>
      <c r="F8" s="12" t="s">
        <v>63</v>
      </c>
      <c r="G8" s="145">
        <v>0.5</v>
      </c>
      <c r="H8" s="125">
        <v>0</v>
      </c>
      <c r="I8" s="146">
        <v>0</v>
      </c>
      <c r="J8" s="147">
        <v>9</v>
      </c>
      <c r="K8" s="147">
        <v>4</v>
      </c>
      <c r="L8" s="145">
        <v>0.5</v>
      </c>
      <c r="M8" s="125">
        <f>200*(J8+1-K8)*L8/J8</f>
        <v>66.666666666666671</v>
      </c>
      <c r="N8" s="146">
        <v>67</v>
      </c>
      <c r="O8" s="145">
        <v>9</v>
      </c>
      <c r="P8" s="145">
        <v>4</v>
      </c>
      <c r="Q8" s="147">
        <v>1</v>
      </c>
      <c r="R8" s="125">
        <f t="shared" si="0"/>
        <v>133.33333333333334</v>
      </c>
      <c r="S8" s="87">
        <v>134</v>
      </c>
      <c r="T8" s="147">
        <v>8</v>
      </c>
      <c r="U8" s="147" t="s">
        <v>63</v>
      </c>
      <c r="V8" s="147">
        <v>1</v>
      </c>
      <c r="W8" s="125">
        <v>0</v>
      </c>
      <c r="X8" s="146">
        <v>0</v>
      </c>
      <c r="Y8" s="146">
        <f t="shared" si="1"/>
        <v>201</v>
      </c>
      <c r="Z8" s="126">
        <f t="shared" si="2"/>
        <v>201</v>
      </c>
      <c r="AA8" s="140"/>
      <c r="AB8" s="140"/>
    </row>
    <row r="9" spans="1:28" ht="23.25" customHeight="1" x14ac:dyDescent="0.25">
      <c r="A9" s="143">
        <v>6</v>
      </c>
      <c r="B9" s="127" t="s">
        <v>156</v>
      </c>
      <c r="C9" s="59" t="s">
        <v>158</v>
      </c>
      <c r="D9" s="59" t="s">
        <v>162</v>
      </c>
      <c r="E9" s="145">
        <v>9</v>
      </c>
      <c r="F9" s="12" t="s">
        <v>63</v>
      </c>
      <c r="G9" s="145">
        <v>0.5</v>
      </c>
      <c r="H9" s="125">
        <v>0</v>
      </c>
      <c r="I9" s="146">
        <v>0</v>
      </c>
      <c r="J9" s="147">
        <v>9</v>
      </c>
      <c r="K9" s="147">
        <v>6</v>
      </c>
      <c r="L9" s="145">
        <v>0.5</v>
      </c>
      <c r="M9" s="125">
        <f>200*(J9+1-K9)*L9/J9</f>
        <v>44.444444444444443</v>
      </c>
      <c r="N9" s="146">
        <v>45</v>
      </c>
      <c r="O9" s="145">
        <v>9</v>
      </c>
      <c r="P9" s="145">
        <v>6</v>
      </c>
      <c r="Q9" s="147">
        <v>1</v>
      </c>
      <c r="R9" s="125">
        <f t="shared" si="0"/>
        <v>88.888888888888886</v>
      </c>
      <c r="S9" s="87">
        <v>89</v>
      </c>
      <c r="T9" s="147">
        <v>8</v>
      </c>
      <c r="U9" s="147">
        <v>6</v>
      </c>
      <c r="V9" s="147">
        <v>1</v>
      </c>
      <c r="W9" s="125">
        <f>200*(T9+1-U9)*V9/T9</f>
        <v>75</v>
      </c>
      <c r="X9" s="146">
        <v>75</v>
      </c>
      <c r="Y9" s="146">
        <f t="shared" si="1"/>
        <v>209</v>
      </c>
      <c r="Z9" s="126">
        <f t="shared" si="2"/>
        <v>164</v>
      </c>
      <c r="AA9" s="140">
        <f>Z9/2</f>
        <v>82</v>
      </c>
      <c r="AB9" s="140">
        <f>Z9/2</f>
        <v>82</v>
      </c>
    </row>
    <row r="10" spans="1:28" ht="23.25" customHeight="1" x14ac:dyDescent="0.25">
      <c r="A10" s="143">
        <v>7</v>
      </c>
      <c r="B10" s="127" t="s">
        <v>335</v>
      </c>
      <c r="C10" s="12" t="s">
        <v>337</v>
      </c>
      <c r="D10" s="59" t="s">
        <v>126</v>
      </c>
      <c r="E10" s="12"/>
      <c r="F10" s="12" t="s">
        <v>322</v>
      </c>
      <c r="G10" s="12"/>
      <c r="H10" s="137"/>
      <c r="I10" s="146"/>
      <c r="J10" s="147"/>
      <c r="K10" s="12" t="s">
        <v>322</v>
      </c>
      <c r="L10" s="145"/>
      <c r="M10" s="149"/>
      <c r="N10" s="148"/>
      <c r="O10" s="145"/>
      <c r="P10" s="12" t="s">
        <v>322</v>
      </c>
      <c r="Q10" s="146"/>
      <c r="R10" s="149"/>
      <c r="S10" s="146"/>
      <c r="T10" s="147"/>
      <c r="U10" s="12" t="s">
        <v>322</v>
      </c>
      <c r="V10" s="147"/>
      <c r="W10" s="150"/>
      <c r="X10" s="146"/>
      <c r="Y10" s="146"/>
      <c r="Z10" s="126">
        <f>ROUNDUP(AA19,0)</f>
        <v>141</v>
      </c>
      <c r="AA10" s="140"/>
      <c r="AB10" s="140"/>
    </row>
    <row r="11" spans="1:28" ht="23.25" customHeight="1" x14ac:dyDescent="0.25">
      <c r="A11" s="143">
        <v>8</v>
      </c>
      <c r="B11" s="127" t="s">
        <v>336</v>
      </c>
      <c r="C11" s="12" t="s">
        <v>338</v>
      </c>
      <c r="D11" s="59" t="s">
        <v>126</v>
      </c>
      <c r="E11" s="12"/>
      <c r="F11" s="12" t="s">
        <v>322</v>
      </c>
      <c r="G11" s="12"/>
      <c r="H11" s="137"/>
      <c r="I11" s="146"/>
      <c r="J11" s="147"/>
      <c r="K11" s="12" t="s">
        <v>322</v>
      </c>
      <c r="L11" s="145"/>
      <c r="M11" s="149"/>
      <c r="N11" s="148"/>
      <c r="O11" s="145"/>
      <c r="P11" s="12" t="s">
        <v>322</v>
      </c>
      <c r="Q11" s="146"/>
      <c r="R11" s="149"/>
      <c r="S11" s="146"/>
      <c r="T11" s="147"/>
      <c r="U11" s="12" t="s">
        <v>322</v>
      </c>
      <c r="V11" s="147"/>
      <c r="W11" s="150"/>
      <c r="X11" s="146"/>
      <c r="Y11" s="146"/>
      <c r="Z11" s="126">
        <f>ROUNDUP(AB19,0)</f>
        <v>141</v>
      </c>
      <c r="AA11" s="140"/>
      <c r="AB11" s="140"/>
    </row>
    <row r="12" spans="1:28" ht="23.25" customHeight="1" x14ac:dyDescent="0.25">
      <c r="A12" s="143">
        <v>9</v>
      </c>
      <c r="B12" s="144" t="s">
        <v>31</v>
      </c>
      <c r="C12" s="144" t="s">
        <v>28</v>
      </c>
      <c r="D12" s="144" t="s">
        <v>133</v>
      </c>
      <c r="E12" s="145">
        <v>9</v>
      </c>
      <c r="F12" s="145">
        <v>5</v>
      </c>
      <c r="G12" s="145">
        <v>0.5</v>
      </c>
      <c r="H12" s="125">
        <f>200*(E12+1-F12)*G12/E12</f>
        <v>55.555555555555557</v>
      </c>
      <c r="I12" s="146">
        <v>56</v>
      </c>
      <c r="J12" s="147">
        <v>9</v>
      </c>
      <c r="K12" s="147">
        <v>3</v>
      </c>
      <c r="L12" s="145">
        <v>0.5</v>
      </c>
      <c r="M12" s="125">
        <f>200*(J12+1-K12)*L12/J12</f>
        <v>77.777777777777771</v>
      </c>
      <c r="N12" s="146">
        <v>78</v>
      </c>
      <c r="O12" s="145">
        <v>9</v>
      </c>
      <c r="P12" s="145" t="s">
        <v>63</v>
      </c>
      <c r="Q12" s="147">
        <v>1</v>
      </c>
      <c r="R12" s="125">
        <v>0</v>
      </c>
      <c r="S12" s="87">
        <v>0</v>
      </c>
      <c r="T12" s="147">
        <v>8</v>
      </c>
      <c r="U12" s="147" t="s">
        <v>63</v>
      </c>
      <c r="V12" s="147">
        <v>1</v>
      </c>
      <c r="W12" s="125">
        <v>0</v>
      </c>
      <c r="X12" s="146">
        <v>0</v>
      </c>
      <c r="Y12" s="146">
        <f t="shared" ref="Y12:Y18" si="3">SUM(I12+N12+S12+X12)</f>
        <v>134</v>
      </c>
      <c r="Z12" s="126">
        <f t="shared" ref="Z12:Z18" si="4">Y12-MIN(N12,S12,X12)</f>
        <v>134</v>
      </c>
      <c r="AA12" s="140"/>
      <c r="AB12" s="140"/>
    </row>
    <row r="13" spans="1:28" ht="23.25" customHeight="1" x14ac:dyDescent="0.25">
      <c r="A13" s="143">
        <v>10</v>
      </c>
      <c r="B13" s="127" t="s">
        <v>157</v>
      </c>
      <c r="C13" s="59" t="s">
        <v>161</v>
      </c>
      <c r="D13" s="59" t="s">
        <v>162</v>
      </c>
      <c r="E13" s="145">
        <v>9</v>
      </c>
      <c r="F13" s="12" t="s">
        <v>63</v>
      </c>
      <c r="G13" s="145">
        <v>0.5</v>
      </c>
      <c r="H13" s="125">
        <v>0</v>
      </c>
      <c r="I13" s="146">
        <v>0</v>
      </c>
      <c r="J13" s="147">
        <v>9</v>
      </c>
      <c r="K13" s="147">
        <v>8</v>
      </c>
      <c r="L13" s="145">
        <v>0.5</v>
      </c>
      <c r="M13" s="125">
        <f>200*(J13+1-K13)*L13/J13</f>
        <v>22.222222222222221</v>
      </c>
      <c r="N13" s="146">
        <v>23</v>
      </c>
      <c r="O13" s="145">
        <v>9</v>
      </c>
      <c r="P13" s="145">
        <v>7</v>
      </c>
      <c r="Q13" s="147">
        <v>1</v>
      </c>
      <c r="R13" s="125">
        <f>200*(O13+1-P13)*Q13/O13</f>
        <v>66.666666666666671</v>
      </c>
      <c r="S13" s="87">
        <v>67</v>
      </c>
      <c r="T13" s="147">
        <v>8</v>
      </c>
      <c r="U13" s="147">
        <v>7</v>
      </c>
      <c r="V13" s="147">
        <v>1</v>
      </c>
      <c r="W13" s="125">
        <f>200*(T13+1-U13)*V13/T13</f>
        <v>50</v>
      </c>
      <c r="X13" s="146">
        <v>50</v>
      </c>
      <c r="Y13" s="146">
        <f t="shared" si="3"/>
        <v>140</v>
      </c>
      <c r="Z13" s="126">
        <f t="shared" si="4"/>
        <v>117</v>
      </c>
      <c r="AA13" s="140">
        <f>Z13/2</f>
        <v>58.5</v>
      </c>
      <c r="AB13" s="140">
        <f>Z13/2</f>
        <v>58.5</v>
      </c>
    </row>
    <row r="14" spans="1:28" ht="23.25" customHeight="1" x14ac:dyDescent="0.25">
      <c r="A14" s="143">
        <v>11</v>
      </c>
      <c r="B14" s="127" t="s">
        <v>254</v>
      </c>
      <c r="C14" s="59" t="s">
        <v>255</v>
      </c>
      <c r="D14" s="59" t="s">
        <v>125</v>
      </c>
      <c r="E14" s="145">
        <v>9</v>
      </c>
      <c r="F14" s="12" t="s">
        <v>63</v>
      </c>
      <c r="G14" s="145">
        <v>0.5</v>
      </c>
      <c r="H14" s="125">
        <v>0</v>
      </c>
      <c r="I14" s="146">
        <v>0</v>
      </c>
      <c r="J14" s="147">
        <v>9</v>
      </c>
      <c r="K14" s="147" t="s">
        <v>63</v>
      </c>
      <c r="L14" s="145">
        <v>0.5</v>
      </c>
      <c r="M14" s="125">
        <v>0</v>
      </c>
      <c r="N14" s="146">
        <v>0</v>
      </c>
      <c r="O14" s="145">
        <v>9</v>
      </c>
      <c r="P14" s="145" t="s">
        <v>63</v>
      </c>
      <c r="Q14" s="147">
        <v>1</v>
      </c>
      <c r="R14" s="125">
        <v>0</v>
      </c>
      <c r="S14" s="87">
        <v>0</v>
      </c>
      <c r="T14" s="147">
        <v>8</v>
      </c>
      <c r="U14" s="147">
        <v>5</v>
      </c>
      <c r="V14" s="147">
        <v>1</v>
      </c>
      <c r="W14" s="125">
        <f>200*(T14+1-U14)*V14/T14</f>
        <v>100</v>
      </c>
      <c r="X14" s="146">
        <v>100</v>
      </c>
      <c r="Y14" s="146">
        <f t="shared" si="3"/>
        <v>100</v>
      </c>
      <c r="Z14" s="126">
        <f t="shared" si="4"/>
        <v>100</v>
      </c>
      <c r="AA14" s="140"/>
      <c r="AB14" s="140"/>
    </row>
    <row r="15" spans="1:28" ht="23.25" customHeight="1" x14ac:dyDescent="0.25">
      <c r="A15" s="143">
        <v>12</v>
      </c>
      <c r="B15" s="127" t="s">
        <v>248</v>
      </c>
      <c r="C15" s="59" t="s">
        <v>261</v>
      </c>
      <c r="D15" s="59" t="s">
        <v>126</v>
      </c>
      <c r="E15" s="145">
        <v>9</v>
      </c>
      <c r="F15" s="12" t="s">
        <v>63</v>
      </c>
      <c r="G15" s="145">
        <v>0.5</v>
      </c>
      <c r="H15" s="125">
        <v>0</v>
      </c>
      <c r="I15" s="146">
        <v>0</v>
      </c>
      <c r="J15" s="147">
        <v>9</v>
      </c>
      <c r="K15" s="147" t="s">
        <v>63</v>
      </c>
      <c r="L15" s="145">
        <v>0.5</v>
      </c>
      <c r="M15" s="125">
        <v>0</v>
      </c>
      <c r="N15" s="146">
        <v>0</v>
      </c>
      <c r="O15" s="145">
        <v>9</v>
      </c>
      <c r="P15" s="145">
        <v>9</v>
      </c>
      <c r="Q15" s="147">
        <v>1</v>
      </c>
      <c r="R15" s="125">
        <f>200*(O15+1-P15)*Q15/O15</f>
        <v>22.222222222222221</v>
      </c>
      <c r="S15" s="87">
        <v>23</v>
      </c>
      <c r="T15" s="147">
        <v>8</v>
      </c>
      <c r="U15" s="147">
        <v>8</v>
      </c>
      <c r="V15" s="147">
        <v>1</v>
      </c>
      <c r="W15" s="125">
        <f>200*(T15+1-U15)*V15/T15</f>
        <v>25</v>
      </c>
      <c r="X15" s="146">
        <v>25</v>
      </c>
      <c r="Y15" s="146">
        <f t="shared" si="3"/>
        <v>48</v>
      </c>
      <c r="Z15" s="126">
        <f t="shared" si="4"/>
        <v>48</v>
      </c>
      <c r="AA15" s="140"/>
      <c r="AB15" s="140"/>
    </row>
    <row r="16" spans="1:28" ht="23.25" customHeight="1" x14ac:dyDescent="0.25">
      <c r="A16" s="143">
        <v>13</v>
      </c>
      <c r="B16" s="144" t="s">
        <v>222</v>
      </c>
      <c r="C16" s="144" t="s">
        <v>144</v>
      </c>
      <c r="D16" s="144" t="s">
        <v>125</v>
      </c>
      <c r="E16" s="145">
        <v>9</v>
      </c>
      <c r="F16" s="145">
        <v>9</v>
      </c>
      <c r="G16" s="145">
        <v>0.5</v>
      </c>
      <c r="H16" s="125">
        <f>200*(E16+1-F16)*G16/E16</f>
        <v>11.111111111111111</v>
      </c>
      <c r="I16" s="146">
        <v>12</v>
      </c>
      <c r="J16" s="147">
        <v>9</v>
      </c>
      <c r="K16" s="147">
        <v>7</v>
      </c>
      <c r="L16" s="145">
        <v>0.5</v>
      </c>
      <c r="M16" s="125">
        <f>200*(J16+1-K16)*L16/J16</f>
        <v>33.333333333333336</v>
      </c>
      <c r="N16" s="146">
        <v>34</v>
      </c>
      <c r="O16" s="145">
        <v>9</v>
      </c>
      <c r="P16" s="145" t="s">
        <v>63</v>
      </c>
      <c r="Q16" s="147">
        <v>1</v>
      </c>
      <c r="R16" s="125">
        <v>0</v>
      </c>
      <c r="S16" s="87">
        <v>0</v>
      </c>
      <c r="T16" s="147">
        <v>8</v>
      </c>
      <c r="U16" s="147" t="s">
        <v>63</v>
      </c>
      <c r="V16" s="147">
        <v>1</v>
      </c>
      <c r="W16" s="125">
        <v>0</v>
      </c>
      <c r="X16" s="146">
        <v>0</v>
      </c>
      <c r="Y16" s="146">
        <f t="shared" si="3"/>
        <v>46</v>
      </c>
      <c r="Z16" s="126">
        <f t="shared" si="4"/>
        <v>46</v>
      </c>
      <c r="AA16" s="140"/>
      <c r="AB16" s="140"/>
    </row>
    <row r="17" spans="1:28" ht="23.25" customHeight="1" x14ac:dyDescent="0.25">
      <c r="A17" s="143">
        <v>14</v>
      </c>
      <c r="B17" s="127" t="s">
        <v>247</v>
      </c>
      <c r="C17" s="59" t="s">
        <v>260</v>
      </c>
      <c r="D17" s="59" t="s">
        <v>125</v>
      </c>
      <c r="E17" s="145">
        <v>9</v>
      </c>
      <c r="F17" s="12" t="s">
        <v>63</v>
      </c>
      <c r="G17" s="145">
        <v>0.5</v>
      </c>
      <c r="H17" s="19">
        <v>0</v>
      </c>
      <c r="I17" s="146">
        <v>0</v>
      </c>
      <c r="J17" s="147">
        <v>9</v>
      </c>
      <c r="K17" s="147" t="s">
        <v>63</v>
      </c>
      <c r="L17" s="145">
        <v>0.5</v>
      </c>
      <c r="M17" s="19">
        <v>0</v>
      </c>
      <c r="N17" s="146">
        <v>0</v>
      </c>
      <c r="O17" s="145">
        <v>9</v>
      </c>
      <c r="P17" s="145">
        <v>8</v>
      </c>
      <c r="Q17" s="147">
        <v>1</v>
      </c>
      <c r="R17" s="19">
        <f>200*(O17+1-P17)*Q17/O17</f>
        <v>44.444444444444443</v>
      </c>
      <c r="S17" s="87">
        <v>45</v>
      </c>
      <c r="T17" s="147">
        <v>8</v>
      </c>
      <c r="U17" s="147" t="s">
        <v>63</v>
      </c>
      <c r="V17" s="147">
        <v>1</v>
      </c>
      <c r="W17" s="19">
        <v>0</v>
      </c>
      <c r="X17" s="146">
        <v>0</v>
      </c>
      <c r="Y17" s="146">
        <f t="shared" si="3"/>
        <v>45</v>
      </c>
      <c r="Z17" s="138">
        <f t="shared" si="4"/>
        <v>45</v>
      </c>
      <c r="AA17" s="140"/>
      <c r="AB17" s="140"/>
    </row>
    <row r="18" spans="1:28" ht="23.25" customHeight="1" x14ac:dyDescent="0.25">
      <c r="A18" s="143">
        <v>15</v>
      </c>
      <c r="B18" s="127" t="s">
        <v>159</v>
      </c>
      <c r="C18" s="59" t="s">
        <v>160</v>
      </c>
      <c r="D18" s="59" t="s">
        <v>125</v>
      </c>
      <c r="E18" s="145">
        <v>9</v>
      </c>
      <c r="F18" s="12" t="s">
        <v>63</v>
      </c>
      <c r="G18" s="145">
        <v>0.5</v>
      </c>
      <c r="H18" s="19">
        <v>0</v>
      </c>
      <c r="I18" s="146">
        <v>0</v>
      </c>
      <c r="J18" s="147">
        <v>9</v>
      </c>
      <c r="K18" s="147">
        <v>9</v>
      </c>
      <c r="L18" s="145">
        <v>0.5</v>
      </c>
      <c r="M18" s="19">
        <f>200*(J18+1-K18)*L18/J18</f>
        <v>11.111111111111111</v>
      </c>
      <c r="N18" s="148">
        <v>12</v>
      </c>
      <c r="O18" s="145">
        <v>9</v>
      </c>
      <c r="P18" s="145" t="s">
        <v>63</v>
      </c>
      <c r="Q18" s="147">
        <v>1</v>
      </c>
      <c r="R18" s="19">
        <v>0</v>
      </c>
      <c r="S18" s="87">
        <v>0</v>
      </c>
      <c r="T18" s="147">
        <v>8</v>
      </c>
      <c r="U18" s="147" t="s">
        <v>63</v>
      </c>
      <c r="V18" s="147">
        <v>1</v>
      </c>
      <c r="W18" s="19">
        <v>0</v>
      </c>
      <c r="X18" s="146">
        <v>0</v>
      </c>
      <c r="Y18" s="146">
        <f t="shared" si="3"/>
        <v>12</v>
      </c>
      <c r="Z18" s="138">
        <f t="shared" si="4"/>
        <v>12</v>
      </c>
      <c r="AA18" s="140"/>
      <c r="AB18" s="140"/>
    </row>
    <row r="19" spans="1:28" x14ac:dyDescent="0.25">
      <c r="AA19" s="140">
        <f>SUM(AA9:AA13)</f>
        <v>140.5</v>
      </c>
      <c r="AB19" s="140">
        <f>SUM(AB9:AB13)</f>
        <v>140.5</v>
      </c>
    </row>
  </sheetData>
  <autoFilter ref="A3:Z3">
    <sortState ref="A5:Z16">
      <sortCondition descending="1" ref="Z3"/>
    </sortState>
  </autoFilter>
  <sortState ref="B4:AB18">
    <sortCondition descending="1" ref="Z4:Z18"/>
  </sortState>
  <mergeCells count="11">
    <mergeCell ref="Z2:Z3"/>
    <mergeCell ref="A1:X1"/>
    <mergeCell ref="E2:I2"/>
    <mergeCell ref="J2:N2"/>
    <mergeCell ref="O2:S2"/>
    <mergeCell ref="T2:X2"/>
    <mergeCell ref="A2:A3"/>
    <mergeCell ref="Y2:Y3"/>
    <mergeCell ref="D2:D3"/>
    <mergeCell ref="C2:C3"/>
    <mergeCell ref="B2:B3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5"/>
  <sheetViews>
    <sheetView view="pageBreakPreview" zoomScale="85" zoomScaleNormal="100" zoomScaleSheetLayoutView="85" zoomScalePageLayoutView="130" workbookViewId="0">
      <selection activeCell="D2" sqref="D2:D3"/>
    </sheetView>
  </sheetViews>
  <sheetFormatPr defaultRowHeight="15" x14ac:dyDescent="0.25"/>
  <cols>
    <col min="1" max="1" width="7.85546875" style="26" customWidth="1"/>
    <col min="2" max="4" width="24.7109375" style="26" customWidth="1"/>
    <col min="5" max="5" width="17.7109375" style="29" hidden="1" customWidth="1"/>
    <col min="6" max="6" width="17.7109375" style="29" customWidth="1"/>
    <col min="7" max="7" width="17.7109375" style="29" hidden="1" customWidth="1"/>
    <col min="8" max="8" width="10.140625" style="6" hidden="1" customWidth="1"/>
    <col min="9" max="9" width="10.140625" style="6" customWidth="1"/>
    <col min="10" max="10" width="10.140625" style="88" hidden="1" customWidth="1"/>
    <col min="11" max="11" width="10.140625" style="88" customWidth="1"/>
    <col min="12" max="13" width="10.140625" style="88" hidden="1" customWidth="1"/>
    <col min="14" max="14" width="10.140625" style="88" customWidth="1"/>
    <col min="15" max="15" width="15.28515625" style="6" hidden="1" customWidth="1"/>
    <col min="16" max="16" width="14.140625" style="6" customWidth="1"/>
    <col min="17" max="17" width="13.42578125" style="6" hidden="1" customWidth="1"/>
    <col min="18" max="18" width="10.140625" style="6" hidden="1" customWidth="1"/>
    <col min="19" max="19" width="13.28515625" style="6" customWidth="1"/>
    <col min="20" max="20" width="17.140625" style="78" hidden="1" customWidth="1"/>
    <col min="21" max="21" width="13.5703125" style="78" customWidth="1"/>
    <col min="22" max="22" width="13.5703125" style="78" hidden="1" customWidth="1"/>
    <col min="23" max="23" width="14.85546875" style="78" hidden="1" customWidth="1"/>
    <col min="24" max="24" width="9.28515625" style="77" customWidth="1"/>
    <col min="25" max="25" width="9.28515625" style="94" customWidth="1"/>
    <col min="26" max="26" width="17.5703125" style="26" customWidth="1"/>
    <col min="27" max="16384" width="9.140625" style="26"/>
  </cols>
  <sheetData>
    <row r="1" spans="1:26" ht="21" x14ac:dyDescent="0.35">
      <c r="A1" s="188" t="s">
        <v>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</row>
    <row r="2" spans="1:26" ht="88.5" customHeight="1" x14ac:dyDescent="0.25">
      <c r="A2" s="189" t="s">
        <v>5</v>
      </c>
      <c r="B2" s="189" t="s">
        <v>3</v>
      </c>
      <c r="C2" s="189" t="s">
        <v>9</v>
      </c>
      <c r="D2" s="189" t="s">
        <v>124</v>
      </c>
      <c r="E2" s="177" t="s">
        <v>312</v>
      </c>
      <c r="F2" s="177"/>
      <c r="G2" s="177"/>
      <c r="H2" s="177"/>
      <c r="I2" s="177"/>
      <c r="J2" s="177" t="s">
        <v>313</v>
      </c>
      <c r="K2" s="177"/>
      <c r="L2" s="177"/>
      <c r="M2" s="177"/>
      <c r="N2" s="177"/>
      <c r="O2" s="177" t="s">
        <v>314</v>
      </c>
      <c r="P2" s="177"/>
      <c r="Q2" s="177"/>
      <c r="R2" s="177"/>
      <c r="S2" s="177"/>
      <c r="T2" s="177" t="s">
        <v>302</v>
      </c>
      <c r="U2" s="177"/>
      <c r="V2" s="177"/>
      <c r="W2" s="177"/>
      <c r="X2" s="177"/>
      <c r="Y2" s="191" t="s">
        <v>21</v>
      </c>
      <c r="Z2" s="192" t="s">
        <v>149</v>
      </c>
    </row>
    <row r="3" spans="1:26" s="61" customFormat="1" ht="71.25" customHeight="1" x14ac:dyDescent="0.25">
      <c r="A3" s="190"/>
      <c r="B3" s="190"/>
      <c r="C3" s="190"/>
      <c r="D3" s="190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191"/>
      <c r="Z3" s="192"/>
    </row>
    <row r="4" spans="1:26" ht="75" customHeight="1" x14ac:dyDescent="0.25">
      <c r="A4" s="70">
        <v>1</v>
      </c>
      <c r="B4" s="17" t="s">
        <v>8</v>
      </c>
      <c r="C4" s="17" t="s">
        <v>97</v>
      </c>
      <c r="D4" s="90" t="s">
        <v>125</v>
      </c>
      <c r="E4" s="71">
        <v>36</v>
      </c>
      <c r="F4" s="71">
        <v>1</v>
      </c>
      <c r="G4" s="71">
        <v>0.5</v>
      </c>
      <c r="H4" s="19">
        <f t="shared" ref="H4:H18" si="0">200*(E4+1-F4)*G4/E4</f>
        <v>100</v>
      </c>
      <c r="I4" s="9">
        <v>100</v>
      </c>
      <c r="J4" s="72">
        <v>33</v>
      </c>
      <c r="K4" s="72">
        <v>1</v>
      </c>
      <c r="L4" s="72">
        <v>0.5</v>
      </c>
      <c r="M4" s="19">
        <f t="shared" ref="M4:M18" si="1">200*(J4+1-K4)*L4/J4</f>
        <v>100</v>
      </c>
      <c r="N4" s="9">
        <v>100</v>
      </c>
      <c r="O4" s="71">
        <v>23</v>
      </c>
      <c r="P4" s="71">
        <v>1</v>
      </c>
      <c r="Q4" s="71">
        <v>1</v>
      </c>
      <c r="R4" s="19">
        <f t="shared" ref="R4:R16" si="2">200*(O4+1-P4)*Q4/O4</f>
        <v>200</v>
      </c>
      <c r="S4" s="4">
        <v>200</v>
      </c>
      <c r="T4" s="71">
        <v>16</v>
      </c>
      <c r="U4" s="97">
        <v>1</v>
      </c>
      <c r="V4" s="71">
        <v>1</v>
      </c>
      <c r="W4" s="19">
        <f t="shared" ref="W4:W15" si="3">200*(T4+1-U4)*V4/T4</f>
        <v>200</v>
      </c>
      <c r="X4" s="9">
        <v>200</v>
      </c>
      <c r="Y4" s="72">
        <f t="shared" ref="Y4:Y45" si="4">SUM(I4+N4+S4+X4)</f>
        <v>600</v>
      </c>
      <c r="Z4" s="11">
        <f t="shared" ref="Z4:Z45" si="5">Y4-MIN(N4,S4,X4)</f>
        <v>500</v>
      </c>
    </row>
    <row r="5" spans="1:26" s="61" customFormat="1" ht="41.25" customHeight="1" x14ac:dyDescent="0.25">
      <c r="A5" s="70">
        <v>2</v>
      </c>
      <c r="B5" s="28" t="s">
        <v>38</v>
      </c>
      <c r="C5" s="28" t="s">
        <v>98</v>
      </c>
      <c r="D5" s="91" t="s">
        <v>125</v>
      </c>
      <c r="E5" s="71">
        <v>36</v>
      </c>
      <c r="F5" s="71">
        <v>4</v>
      </c>
      <c r="G5" s="71">
        <v>0.5</v>
      </c>
      <c r="H5" s="19">
        <f t="shared" si="0"/>
        <v>91.666666666666671</v>
      </c>
      <c r="I5" s="9">
        <v>92</v>
      </c>
      <c r="J5" s="72">
        <v>33</v>
      </c>
      <c r="K5" s="72">
        <v>3</v>
      </c>
      <c r="L5" s="72">
        <v>0.5</v>
      </c>
      <c r="M5" s="19">
        <f t="shared" si="1"/>
        <v>93.939393939393938</v>
      </c>
      <c r="N5" s="9">
        <v>94</v>
      </c>
      <c r="O5" s="71">
        <v>23</v>
      </c>
      <c r="P5" s="71">
        <v>2</v>
      </c>
      <c r="Q5" s="71">
        <v>1</v>
      </c>
      <c r="R5" s="19">
        <f t="shared" si="2"/>
        <v>191.30434782608697</v>
      </c>
      <c r="S5" s="4">
        <v>192</v>
      </c>
      <c r="T5" s="71">
        <v>16</v>
      </c>
      <c r="U5" s="19">
        <v>1</v>
      </c>
      <c r="V5" s="71">
        <v>1</v>
      </c>
      <c r="W5" s="19">
        <f t="shared" si="3"/>
        <v>200</v>
      </c>
      <c r="X5" s="4">
        <v>200</v>
      </c>
      <c r="Y5" s="72">
        <f t="shared" si="4"/>
        <v>578</v>
      </c>
      <c r="Z5" s="11">
        <f t="shared" si="5"/>
        <v>484</v>
      </c>
    </row>
    <row r="6" spans="1:26" ht="24.75" customHeight="1" x14ac:dyDescent="0.25">
      <c r="A6" s="70">
        <v>3</v>
      </c>
      <c r="B6" s="28" t="s">
        <v>41</v>
      </c>
      <c r="C6" s="28" t="s">
        <v>100</v>
      </c>
      <c r="D6" s="91" t="s">
        <v>125</v>
      </c>
      <c r="E6" s="71">
        <v>36</v>
      </c>
      <c r="F6" s="72">
        <v>2</v>
      </c>
      <c r="G6" s="71">
        <v>0.5</v>
      </c>
      <c r="H6" s="19">
        <f t="shared" si="0"/>
        <v>97.222222222222229</v>
      </c>
      <c r="I6" s="9">
        <v>98</v>
      </c>
      <c r="J6" s="72">
        <v>33</v>
      </c>
      <c r="K6" s="72">
        <v>2</v>
      </c>
      <c r="L6" s="72">
        <v>0.5</v>
      </c>
      <c r="M6" s="19">
        <f t="shared" si="1"/>
        <v>96.969696969696969</v>
      </c>
      <c r="N6" s="9">
        <v>97</v>
      </c>
      <c r="O6" s="71">
        <v>23</v>
      </c>
      <c r="P6" s="71">
        <v>3</v>
      </c>
      <c r="Q6" s="71">
        <v>1</v>
      </c>
      <c r="R6" s="19">
        <f t="shared" si="2"/>
        <v>182.60869565217391</v>
      </c>
      <c r="S6" s="89">
        <v>183</v>
      </c>
      <c r="T6" s="71">
        <v>16</v>
      </c>
      <c r="U6" s="19">
        <v>2</v>
      </c>
      <c r="V6" s="71">
        <v>1</v>
      </c>
      <c r="W6" s="19">
        <f t="shared" si="3"/>
        <v>187.5</v>
      </c>
      <c r="X6" s="4">
        <v>188</v>
      </c>
      <c r="Y6" s="72">
        <f t="shared" si="4"/>
        <v>566</v>
      </c>
      <c r="Z6" s="11">
        <f t="shared" si="5"/>
        <v>469</v>
      </c>
    </row>
    <row r="7" spans="1:26" ht="24.75" customHeight="1" x14ac:dyDescent="0.25">
      <c r="A7" s="70">
        <v>4</v>
      </c>
      <c r="B7" s="28" t="s">
        <v>44</v>
      </c>
      <c r="C7" s="28" t="s">
        <v>103</v>
      </c>
      <c r="D7" s="91" t="s">
        <v>126</v>
      </c>
      <c r="E7" s="71">
        <v>36</v>
      </c>
      <c r="F7" s="72">
        <v>5</v>
      </c>
      <c r="G7" s="71">
        <v>0.5</v>
      </c>
      <c r="H7" s="19">
        <f t="shared" si="0"/>
        <v>88.888888888888886</v>
      </c>
      <c r="I7" s="9">
        <v>89</v>
      </c>
      <c r="J7" s="72">
        <v>33</v>
      </c>
      <c r="K7" s="72">
        <v>5</v>
      </c>
      <c r="L7" s="72">
        <v>0.5</v>
      </c>
      <c r="M7" s="19">
        <f t="shared" si="1"/>
        <v>87.878787878787875</v>
      </c>
      <c r="N7" s="9">
        <v>88</v>
      </c>
      <c r="O7" s="71">
        <v>23</v>
      </c>
      <c r="P7" s="71">
        <v>4</v>
      </c>
      <c r="Q7" s="71">
        <v>1</v>
      </c>
      <c r="R7" s="19">
        <f t="shared" si="2"/>
        <v>173.91304347826087</v>
      </c>
      <c r="S7" s="4">
        <v>174</v>
      </c>
      <c r="T7" s="71">
        <v>16</v>
      </c>
      <c r="U7" s="19">
        <v>3</v>
      </c>
      <c r="V7" s="71">
        <v>1</v>
      </c>
      <c r="W7" s="19">
        <f t="shared" si="3"/>
        <v>175</v>
      </c>
      <c r="X7" s="4">
        <v>175</v>
      </c>
      <c r="Y7" s="72">
        <f t="shared" si="4"/>
        <v>526</v>
      </c>
      <c r="Z7" s="11">
        <f t="shared" si="5"/>
        <v>438</v>
      </c>
    </row>
    <row r="8" spans="1:26" ht="24.75" customHeight="1" x14ac:dyDescent="0.25">
      <c r="A8" s="70">
        <v>5</v>
      </c>
      <c r="B8" s="74" t="s">
        <v>43</v>
      </c>
      <c r="C8" s="74" t="s">
        <v>130</v>
      </c>
      <c r="D8" s="92" t="s">
        <v>126</v>
      </c>
      <c r="E8" s="71">
        <v>36</v>
      </c>
      <c r="F8" s="72">
        <v>7</v>
      </c>
      <c r="G8" s="71">
        <v>0.5</v>
      </c>
      <c r="H8" s="19">
        <f t="shared" si="0"/>
        <v>83.333333333333329</v>
      </c>
      <c r="I8" s="9">
        <v>84</v>
      </c>
      <c r="J8" s="72">
        <v>33</v>
      </c>
      <c r="K8" s="72">
        <v>6</v>
      </c>
      <c r="L8" s="72">
        <v>0.5</v>
      </c>
      <c r="M8" s="19">
        <f t="shared" si="1"/>
        <v>84.848484848484844</v>
      </c>
      <c r="N8" s="9">
        <v>85</v>
      </c>
      <c r="O8" s="71">
        <v>23</v>
      </c>
      <c r="P8" s="71">
        <v>6</v>
      </c>
      <c r="Q8" s="71">
        <v>1</v>
      </c>
      <c r="R8" s="19">
        <f t="shared" si="2"/>
        <v>156.52173913043478</v>
      </c>
      <c r="S8" s="4">
        <v>157</v>
      </c>
      <c r="T8" s="71">
        <v>16</v>
      </c>
      <c r="U8" s="19">
        <v>4</v>
      </c>
      <c r="V8" s="71">
        <v>1</v>
      </c>
      <c r="W8" s="19">
        <f t="shared" si="3"/>
        <v>162.5</v>
      </c>
      <c r="X8" s="4">
        <v>163</v>
      </c>
      <c r="Y8" s="72">
        <f t="shared" si="4"/>
        <v>489</v>
      </c>
      <c r="Z8" s="11">
        <f t="shared" si="5"/>
        <v>404</v>
      </c>
    </row>
    <row r="9" spans="1:26" ht="24.75" customHeight="1" x14ac:dyDescent="0.25">
      <c r="A9" s="70">
        <v>6</v>
      </c>
      <c r="B9" s="28" t="s">
        <v>46</v>
      </c>
      <c r="C9" s="28" t="s">
        <v>23</v>
      </c>
      <c r="D9" s="91" t="s">
        <v>125</v>
      </c>
      <c r="E9" s="71">
        <v>36</v>
      </c>
      <c r="F9" s="19">
        <v>11</v>
      </c>
      <c r="G9" s="71">
        <v>0.5</v>
      </c>
      <c r="H9" s="19">
        <f t="shared" si="0"/>
        <v>72.222222222222229</v>
      </c>
      <c r="I9" s="9">
        <v>73</v>
      </c>
      <c r="J9" s="72">
        <v>33</v>
      </c>
      <c r="K9" s="72">
        <v>11</v>
      </c>
      <c r="L9" s="72">
        <v>0.5</v>
      </c>
      <c r="M9" s="19">
        <f t="shared" si="1"/>
        <v>69.696969696969703</v>
      </c>
      <c r="N9" s="9">
        <v>70</v>
      </c>
      <c r="O9" s="71">
        <v>23</v>
      </c>
      <c r="P9" s="71">
        <v>7</v>
      </c>
      <c r="Q9" s="71">
        <v>1</v>
      </c>
      <c r="R9" s="19">
        <f t="shared" si="2"/>
        <v>147.82608695652175</v>
      </c>
      <c r="S9" s="89">
        <v>148</v>
      </c>
      <c r="T9" s="71">
        <v>16</v>
      </c>
      <c r="U9" s="19">
        <v>5</v>
      </c>
      <c r="V9" s="71">
        <v>1</v>
      </c>
      <c r="W9" s="19">
        <f t="shared" si="3"/>
        <v>150</v>
      </c>
      <c r="X9" s="4">
        <v>150</v>
      </c>
      <c r="Y9" s="72">
        <f t="shared" si="4"/>
        <v>441</v>
      </c>
      <c r="Z9" s="11">
        <f t="shared" si="5"/>
        <v>371</v>
      </c>
    </row>
    <row r="10" spans="1:26" s="61" customFormat="1" ht="24.75" customHeight="1" x14ac:dyDescent="0.25">
      <c r="A10" s="70">
        <v>7</v>
      </c>
      <c r="B10" s="28" t="s">
        <v>51</v>
      </c>
      <c r="C10" s="28" t="s">
        <v>109</v>
      </c>
      <c r="D10" s="91" t="s">
        <v>125</v>
      </c>
      <c r="E10" s="71">
        <v>36</v>
      </c>
      <c r="F10" s="72">
        <v>14</v>
      </c>
      <c r="G10" s="71">
        <v>0.5</v>
      </c>
      <c r="H10" s="19">
        <f t="shared" si="0"/>
        <v>63.888888888888886</v>
      </c>
      <c r="I10" s="9">
        <v>64</v>
      </c>
      <c r="J10" s="72">
        <v>33</v>
      </c>
      <c r="K10" s="72">
        <v>16</v>
      </c>
      <c r="L10" s="72">
        <v>0.5</v>
      </c>
      <c r="M10" s="19">
        <f t="shared" si="1"/>
        <v>54.545454545454547</v>
      </c>
      <c r="N10" s="9">
        <v>55</v>
      </c>
      <c r="O10" s="71">
        <v>23</v>
      </c>
      <c r="P10" s="71">
        <v>8</v>
      </c>
      <c r="Q10" s="71">
        <v>1</v>
      </c>
      <c r="R10" s="19">
        <f t="shared" si="2"/>
        <v>139.13043478260869</v>
      </c>
      <c r="S10" s="4">
        <v>140</v>
      </c>
      <c r="T10" s="71">
        <v>16</v>
      </c>
      <c r="U10" s="19">
        <v>6</v>
      </c>
      <c r="V10" s="71">
        <v>1</v>
      </c>
      <c r="W10" s="19">
        <f t="shared" si="3"/>
        <v>137.5</v>
      </c>
      <c r="X10" s="4">
        <v>138</v>
      </c>
      <c r="Y10" s="72">
        <f t="shared" si="4"/>
        <v>397</v>
      </c>
      <c r="Z10" s="11">
        <f t="shared" si="5"/>
        <v>342</v>
      </c>
    </row>
    <row r="11" spans="1:26" ht="24.75" customHeight="1" x14ac:dyDescent="0.25">
      <c r="A11" s="70">
        <v>8</v>
      </c>
      <c r="B11" s="75" t="s">
        <v>47</v>
      </c>
      <c r="C11" s="75" t="s">
        <v>105</v>
      </c>
      <c r="D11" s="93" t="s">
        <v>133</v>
      </c>
      <c r="E11" s="71">
        <v>36</v>
      </c>
      <c r="F11" s="72">
        <v>16</v>
      </c>
      <c r="G11" s="71">
        <v>0.5</v>
      </c>
      <c r="H11" s="19">
        <f t="shared" si="0"/>
        <v>58.333333333333336</v>
      </c>
      <c r="I11" s="9">
        <v>59</v>
      </c>
      <c r="J11" s="72">
        <v>33</v>
      </c>
      <c r="K11" s="72">
        <v>12</v>
      </c>
      <c r="L11" s="72">
        <v>0.5</v>
      </c>
      <c r="M11" s="19">
        <f t="shared" si="1"/>
        <v>66.666666666666671</v>
      </c>
      <c r="N11" s="9">
        <v>67</v>
      </c>
      <c r="O11" s="71">
        <v>23</v>
      </c>
      <c r="P11" s="71">
        <v>10</v>
      </c>
      <c r="Q11" s="71">
        <v>1</v>
      </c>
      <c r="R11" s="19">
        <f t="shared" si="2"/>
        <v>121.73913043478261</v>
      </c>
      <c r="S11" s="4">
        <v>122</v>
      </c>
      <c r="T11" s="71">
        <v>16</v>
      </c>
      <c r="U11" s="19">
        <v>7</v>
      </c>
      <c r="V11" s="71">
        <v>1</v>
      </c>
      <c r="W11" s="19">
        <f t="shared" si="3"/>
        <v>125</v>
      </c>
      <c r="X11" s="4">
        <v>125</v>
      </c>
      <c r="Y11" s="72">
        <f t="shared" si="4"/>
        <v>373</v>
      </c>
      <c r="Z11" s="11">
        <f t="shared" si="5"/>
        <v>306</v>
      </c>
    </row>
    <row r="12" spans="1:26" ht="24.75" customHeight="1" x14ac:dyDescent="0.25">
      <c r="A12" s="70">
        <v>9</v>
      </c>
      <c r="B12" s="74" t="s">
        <v>48</v>
      </c>
      <c r="C12" s="74" t="s">
        <v>106</v>
      </c>
      <c r="D12" s="92" t="s">
        <v>133</v>
      </c>
      <c r="E12" s="71">
        <v>36</v>
      </c>
      <c r="F12" s="72">
        <v>33</v>
      </c>
      <c r="G12" s="71">
        <v>0.5</v>
      </c>
      <c r="H12" s="19">
        <f t="shared" si="0"/>
        <v>11.111111111111111</v>
      </c>
      <c r="I12" s="9">
        <v>12</v>
      </c>
      <c r="J12" s="72">
        <v>33</v>
      </c>
      <c r="K12" s="72">
        <v>10</v>
      </c>
      <c r="L12" s="72">
        <v>0.5</v>
      </c>
      <c r="M12" s="19">
        <f t="shared" si="1"/>
        <v>72.727272727272734</v>
      </c>
      <c r="N12" s="9">
        <v>73</v>
      </c>
      <c r="O12" s="71">
        <v>23</v>
      </c>
      <c r="P12" s="71">
        <v>9</v>
      </c>
      <c r="Q12" s="71">
        <v>1</v>
      </c>
      <c r="R12" s="19">
        <f t="shared" si="2"/>
        <v>130.43478260869566</v>
      </c>
      <c r="S12" s="4">
        <v>131</v>
      </c>
      <c r="T12" s="71">
        <v>16</v>
      </c>
      <c r="U12" s="19">
        <v>8</v>
      </c>
      <c r="V12" s="71">
        <v>1</v>
      </c>
      <c r="W12" s="19">
        <f t="shared" si="3"/>
        <v>112.5</v>
      </c>
      <c r="X12" s="4">
        <v>113</v>
      </c>
      <c r="Y12" s="72">
        <f t="shared" si="4"/>
        <v>329</v>
      </c>
      <c r="Z12" s="11">
        <f t="shared" si="5"/>
        <v>256</v>
      </c>
    </row>
    <row r="13" spans="1:26" ht="24.75" customHeight="1" x14ac:dyDescent="0.25">
      <c r="A13" s="70">
        <v>10</v>
      </c>
      <c r="B13" s="74" t="s">
        <v>60</v>
      </c>
      <c r="C13" s="74" t="s">
        <v>112</v>
      </c>
      <c r="D13" s="92" t="s">
        <v>125</v>
      </c>
      <c r="E13" s="71">
        <v>36</v>
      </c>
      <c r="F13" s="72">
        <v>22</v>
      </c>
      <c r="G13" s="71">
        <v>0.5</v>
      </c>
      <c r="H13" s="19">
        <f t="shared" si="0"/>
        <v>41.666666666666664</v>
      </c>
      <c r="I13" s="9">
        <v>42</v>
      </c>
      <c r="J13" s="72">
        <v>33</v>
      </c>
      <c r="K13" s="72">
        <v>25</v>
      </c>
      <c r="L13" s="72">
        <v>0.5</v>
      </c>
      <c r="M13" s="19">
        <f t="shared" si="1"/>
        <v>27.272727272727273</v>
      </c>
      <c r="N13" s="9">
        <v>28</v>
      </c>
      <c r="O13" s="71">
        <v>23</v>
      </c>
      <c r="P13" s="71">
        <v>11</v>
      </c>
      <c r="Q13" s="71">
        <v>1</v>
      </c>
      <c r="R13" s="19">
        <f t="shared" si="2"/>
        <v>113.04347826086956</v>
      </c>
      <c r="S13" s="4">
        <v>114</v>
      </c>
      <c r="T13" s="71">
        <v>16</v>
      </c>
      <c r="U13" s="98">
        <v>9</v>
      </c>
      <c r="V13" s="71">
        <v>1</v>
      </c>
      <c r="W13" s="19">
        <f t="shared" si="3"/>
        <v>100</v>
      </c>
      <c r="X13" s="9">
        <v>100</v>
      </c>
      <c r="Y13" s="72">
        <f t="shared" si="4"/>
        <v>284</v>
      </c>
      <c r="Z13" s="11">
        <f t="shared" si="5"/>
        <v>256</v>
      </c>
    </row>
    <row r="14" spans="1:26" ht="24.75" customHeight="1" x14ac:dyDescent="0.25">
      <c r="A14" s="70">
        <v>11</v>
      </c>
      <c r="B14" s="28" t="s">
        <v>50</v>
      </c>
      <c r="C14" s="28" t="s">
        <v>108</v>
      </c>
      <c r="D14" s="91" t="s">
        <v>126</v>
      </c>
      <c r="E14" s="71">
        <v>36</v>
      </c>
      <c r="F14" s="19">
        <v>15</v>
      </c>
      <c r="G14" s="71">
        <v>0.5</v>
      </c>
      <c r="H14" s="19">
        <f t="shared" si="0"/>
        <v>61.111111111111114</v>
      </c>
      <c r="I14" s="9">
        <v>62</v>
      </c>
      <c r="J14" s="72">
        <v>33</v>
      </c>
      <c r="K14" s="72">
        <v>17</v>
      </c>
      <c r="L14" s="72">
        <v>0.5</v>
      </c>
      <c r="M14" s="19">
        <f t="shared" si="1"/>
        <v>51.515151515151516</v>
      </c>
      <c r="N14" s="9">
        <v>52</v>
      </c>
      <c r="O14" s="71">
        <v>23</v>
      </c>
      <c r="P14" s="71">
        <v>12</v>
      </c>
      <c r="Q14" s="71">
        <v>1</v>
      </c>
      <c r="R14" s="19">
        <f t="shared" si="2"/>
        <v>104.34782608695652</v>
      </c>
      <c r="S14" s="4">
        <v>105</v>
      </c>
      <c r="T14" s="71">
        <v>16</v>
      </c>
      <c r="U14" s="19">
        <v>11</v>
      </c>
      <c r="V14" s="71">
        <v>1</v>
      </c>
      <c r="W14" s="19">
        <f t="shared" si="3"/>
        <v>75</v>
      </c>
      <c r="X14" s="4">
        <v>75</v>
      </c>
      <c r="Y14" s="72">
        <f t="shared" si="4"/>
        <v>294</v>
      </c>
      <c r="Z14" s="11">
        <f t="shared" si="5"/>
        <v>242</v>
      </c>
    </row>
    <row r="15" spans="1:26" ht="24.75" customHeight="1" x14ac:dyDescent="0.25">
      <c r="A15" s="70">
        <v>12</v>
      </c>
      <c r="B15" s="28" t="s">
        <v>61</v>
      </c>
      <c r="C15" s="28" t="s">
        <v>113</v>
      </c>
      <c r="D15" s="91" t="s">
        <v>125</v>
      </c>
      <c r="E15" s="71">
        <v>36</v>
      </c>
      <c r="F15" s="72">
        <v>24</v>
      </c>
      <c r="G15" s="71">
        <v>0.5</v>
      </c>
      <c r="H15" s="19">
        <f t="shared" si="0"/>
        <v>36.111111111111114</v>
      </c>
      <c r="I15" s="9">
        <v>37</v>
      </c>
      <c r="J15" s="72">
        <v>33</v>
      </c>
      <c r="K15" s="72">
        <v>23</v>
      </c>
      <c r="L15" s="72">
        <v>0.5</v>
      </c>
      <c r="M15" s="19">
        <f t="shared" si="1"/>
        <v>33.333333333333336</v>
      </c>
      <c r="N15" s="9">
        <v>34</v>
      </c>
      <c r="O15" s="71">
        <v>23</v>
      </c>
      <c r="P15" s="71">
        <v>15</v>
      </c>
      <c r="Q15" s="71">
        <v>1</v>
      </c>
      <c r="R15" s="19">
        <f t="shared" si="2"/>
        <v>78.260869565217391</v>
      </c>
      <c r="S15" s="4">
        <v>79</v>
      </c>
      <c r="T15" s="71">
        <v>16</v>
      </c>
      <c r="U15" s="98">
        <v>10</v>
      </c>
      <c r="V15" s="71">
        <v>1</v>
      </c>
      <c r="W15" s="19">
        <f t="shared" si="3"/>
        <v>87.5</v>
      </c>
      <c r="X15" s="9">
        <v>88</v>
      </c>
      <c r="Y15" s="72">
        <f t="shared" si="4"/>
        <v>238</v>
      </c>
      <c r="Z15" s="11">
        <f t="shared" si="5"/>
        <v>204</v>
      </c>
    </row>
    <row r="16" spans="1:26" ht="24.75" customHeight="1" x14ac:dyDescent="0.25">
      <c r="A16" s="70">
        <v>13</v>
      </c>
      <c r="B16" s="28" t="s">
        <v>39</v>
      </c>
      <c r="C16" s="28" t="s">
        <v>99</v>
      </c>
      <c r="D16" s="91" t="s">
        <v>125</v>
      </c>
      <c r="E16" s="71">
        <v>36</v>
      </c>
      <c r="F16" s="72">
        <v>6</v>
      </c>
      <c r="G16" s="71">
        <v>0.5</v>
      </c>
      <c r="H16" s="19">
        <f t="shared" si="0"/>
        <v>86.111111111111114</v>
      </c>
      <c r="I16" s="9">
        <v>87</v>
      </c>
      <c r="J16" s="72">
        <v>33</v>
      </c>
      <c r="K16" s="72">
        <v>8</v>
      </c>
      <c r="L16" s="72">
        <v>0.5</v>
      </c>
      <c r="M16" s="19">
        <f t="shared" si="1"/>
        <v>78.787878787878782</v>
      </c>
      <c r="N16" s="9">
        <v>79</v>
      </c>
      <c r="O16" s="71">
        <v>23</v>
      </c>
      <c r="P16" s="71">
        <v>20</v>
      </c>
      <c r="Q16" s="71">
        <v>1</v>
      </c>
      <c r="R16" s="19">
        <f t="shared" si="2"/>
        <v>34.782608695652172</v>
      </c>
      <c r="S16" s="4">
        <v>35</v>
      </c>
      <c r="T16" s="71">
        <v>16</v>
      </c>
      <c r="U16" s="7" t="s">
        <v>63</v>
      </c>
      <c r="V16" s="71">
        <v>1</v>
      </c>
      <c r="W16" s="19">
        <v>0</v>
      </c>
      <c r="X16" s="4">
        <v>0</v>
      </c>
      <c r="Y16" s="72">
        <f t="shared" si="4"/>
        <v>201</v>
      </c>
      <c r="Z16" s="11">
        <f t="shared" si="5"/>
        <v>201</v>
      </c>
    </row>
    <row r="17" spans="1:26" ht="24.75" customHeight="1" x14ac:dyDescent="0.25">
      <c r="A17" s="70">
        <v>14</v>
      </c>
      <c r="B17" s="28" t="s">
        <v>42</v>
      </c>
      <c r="C17" s="28" t="s">
        <v>102</v>
      </c>
      <c r="D17" s="91" t="s">
        <v>127</v>
      </c>
      <c r="E17" s="71">
        <v>36</v>
      </c>
      <c r="F17" s="72">
        <v>3</v>
      </c>
      <c r="G17" s="71">
        <v>0.5</v>
      </c>
      <c r="H17" s="19">
        <f t="shared" si="0"/>
        <v>94.444444444444443</v>
      </c>
      <c r="I17" s="9">
        <v>95</v>
      </c>
      <c r="J17" s="72">
        <v>33</v>
      </c>
      <c r="K17" s="72">
        <v>4</v>
      </c>
      <c r="L17" s="72">
        <v>0.5</v>
      </c>
      <c r="M17" s="19">
        <f t="shared" si="1"/>
        <v>90.909090909090907</v>
      </c>
      <c r="N17" s="9">
        <v>91</v>
      </c>
      <c r="O17" s="71">
        <v>23</v>
      </c>
      <c r="P17" s="73" t="s">
        <v>63</v>
      </c>
      <c r="Q17" s="71">
        <v>1</v>
      </c>
      <c r="R17" s="19">
        <v>0</v>
      </c>
      <c r="S17" s="4">
        <v>0</v>
      </c>
      <c r="T17" s="71">
        <v>16</v>
      </c>
      <c r="U17" s="7" t="s">
        <v>63</v>
      </c>
      <c r="V17" s="71">
        <v>1</v>
      </c>
      <c r="W17" s="19">
        <v>0</v>
      </c>
      <c r="X17" s="4">
        <v>0</v>
      </c>
      <c r="Y17" s="72">
        <f t="shared" si="4"/>
        <v>186</v>
      </c>
      <c r="Z17" s="11">
        <f t="shared" si="5"/>
        <v>186</v>
      </c>
    </row>
    <row r="18" spans="1:26" ht="24.75" customHeight="1" x14ac:dyDescent="0.25">
      <c r="A18" s="70">
        <v>15</v>
      </c>
      <c r="B18" s="74" t="s">
        <v>49</v>
      </c>
      <c r="C18" s="74" t="s">
        <v>107</v>
      </c>
      <c r="D18" s="92" t="s">
        <v>126</v>
      </c>
      <c r="E18" s="71">
        <v>36</v>
      </c>
      <c r="F18" s="72">
        <v>17</v>
      </c>
      <c r="G18" s="71">
        <v>0.5</v>
      </c>
      <c r="H18" s="19">
        <f t="shared" si="0"/>
        <v>55.555555555555557</v>
      </c>
      <c r="I18" s="9">
        <v>56</v>
      </c>
      <c r="J18" s="72">
        <v>33</v>
      </c>
      <c r="K18" s="72">
        <v>18</v>
      </c>
      <c r="L18" s="72">
        <v>0.5</v>
      </c>
      <c r="M18" s="19">
        <f t="shared" si="1"/>
        <v>48.484848484848484</v>
      </c>
      <c r="N18" s="9">
        <v>49</v>
      </c>
      <c r="O18" s="71">
        <v>23</v>
      </c>
      <c r="P18" s="71">
        <v>16</v>
      </c>
      <c r="Q18" s="71">
        <v>1</v>
      </c>
      <c r="R18" s="19">
        <f>200*(O18+1-P18)*Q18/O18</f>
        <v>69.565217391304344</v>
      </c>
      <c r="S18" s="4">
        <v>70</v>
      </c>
      <c r="T18" s="71">
        <v>16</v>
      </c>
      <c r="U18" s="7" t="s">
        <v>63</v>
      </c>
      <c r="V18" s="71">
        <v>1</v>
      </c>
      <c r="W18" s="19">
        <v>0</v>
      </c>
      <c r="X18" s="4">
        <v>0</v>
      </c>
      <c r="Y18" s="72">
        <f t="shared" si="4"/>
        <v>175</v>
      </c>
      <c r="Z18" s="11">
        <f t="shared" si="5"/>
        <v>175</v>
      </c>
    </row>
    <row r="19" spans="1:26" ht="24.75" customHeight="1" x14ac:dyDescent="0.25">
      <c r="A19" s="70">
        <v>16</v>
      </c>
      <c r="B19" s="28" t="s">
        <v>292</v>
      </c>
      <c r="C19" s="28" t="s">
        <v>293</v>
      </c>
      <c r="D19" s="91" t="s">
        <v>125</v>
      </c>
      <c r="E19" s="71">
        <v>36</v>
      </c>
      <c r="F19" s="76" t="s">
        <v>63</v>
      </c>
      <c r="G19" s="71">
        <v>0.5</v>
      </c>
      <c r="H19" s="19">
        <v>0</v>
      </c>
      <c r="I19" s="4">
        <v>0</v>
      </c>
      <c r="J19" s="72">
        <v>33</v>
      </c>
      <c r="K19" s="19" t="s">
        <v>63</v>
      </c>
      <c r="L19" s="72">
        <v>0.5</v>
      </c>
      <c r="M19" s="19">
        <v>0</v>
      </c>
      <c r="N19" s="4">
        <v>0</v>
      </c>
      <c r="O19" s="71">
        <v>23</v>
      </c>
      <c r="P19" s="71">
        <v>5</v>
      </c>
      <c r="Q19" s="71">
        <v>1</v>
      </c>
      <c r="R19" s="19">
        <f>200*(O19+1-P19)*Q19/O19</f>
        <v>165.21739130434781</v>
      </c>
      <c r="S19" s="4">
        <v>166</v>
      </c>
      <c r="T19" s="71">
        <v>16</v>
      </c>
      <c r="U19" s="7" t="s">
        <v>63</v>
      </c>
      <c r="V19" s="71">
        <v>1</v>
      </c>
      <c r="W19" s="19">
        <v>0</v>
      </c>
      <c r="X19" s="4">
        <v>0</v>
      </c>
      <c r="Y19" s="72">
        <f t="shared" si="4"/>
        <v>166</v>
      </c>
      <c r="Z19" s="11">
        <f t="shared" si="5"/>
        <v>166</v>
      </c>
    </row>
    <row r="20" spans="1:26" ht="24.75" customHeight="1" x14ac:dyDescent="0.25">
      <c r="A20" s="70">
        <v>17</v>
      </c>
      <c r="B20" s="28" t="s">
        <v>40</v>
      </c>
      <c r="C20" s="28" t="s">
        <v>101</v>
      </c>
      <c r="D20" s="91" t="s">
        <v>127</v>
      </c>
      <c r="E20" s="71">
        <v>36</v>
      </c>
      <c r="F20" s="72">
        <v>9</v>
      </c>
      <c r="G20" s="71">
        <v>0.5</v>
      </c>
      <c r="H20" s="19">
        <f>200*(E20+1-F20)*G20/E20</f>
        <v>77.777777777777771</v>
      </c>
      <c r="I20" s="9">
        <v>78</v>
      </c>
      <c r="J20" s="72">
        <v>33</v>
      </c>
      <c r="K20" s="72">
        <v>7</v>
      </c>
      <c r="L20" s="72">
        <v>0.5</v>
      </c>
      <c r="M20" s="19">
        <f t="shared" ref="M20:M26" si="6">200*(J20+1-K20)*L20/J20</f>
        <v>81.818181818181813</v>
      </c>
      <c r="N20" s="9">
        <v>82</v>
      </c>
      <c r="O20" s="71">
        <v>23</v>
      </c>
      <c r="P20" s="73" t="s">
        <v>63</v>
      </c>
      <c r="Q20" s="71">
        <v>1</v>
      </c>
      <c r="R20" s="19">
        <v>0</v>
      </c>
      <c r="S20" s="4">
        <v>0</v>
      </c>
      <c r="T20" s="71">
        <v>16</v>
      </c>
      <c r="U20" s="7" t="s">
        <v>63</v>
      </c>
      <c r="V20" s="71">
        <v>1</v>
      </c>
      <c r="W20" s="19">
        <v>0</v>
      </c>
      <c r="X20" s="4">
        <v>0</v>
      </c>
      <c r="Y20" s="72">
        <f t="shared" si="4"/>
        <v>160</v>
      </c>
      <c r="Z20" s="11">
        <f t="shared" si="5"/>
        <v>160</v>
      </c>
    </row>
    <row r="21" spans="1:26" ht="24.75" customHeight="1" x14ac:dyDescent="0.25">
      <c r="A21" s="70">
        <v>18</v>
      </c>
      <c r="B21" s="28" t="s">
        <v>59</v>
      </c>
      <c r="C21" s="28" t="s">
        <v>111</v>
      </c>
      <c r="D21" s="91" t="s">
        <v>125</v>
      </c>
      <c r="E21" s="71">
        <v>36</v>
      </c>
      <c r="F21" s="19">
        <v>13</v>
      </c>
      <c r="G21" s="71">
        <v>0.5</v>
      </c>
      <c r="H21" s="19">
        <f>200*(E21+1-F21)*G21/E21</f>
        <v>66.666666666666671</v>
      </c>
      <c r="I21" s="9">
        <v>67</v>
      </c>
      <c r="J21" s="72">
        <v>33</v>
      </c>
      <c r="K21" s="72">
        <v>9</v>
      </c>
      <c r="L21" s="72">
        <v>0.5</v>
      </c>
      <c r="M21" s="19">
        <f t="shared" si="6"/>
        <v>75.757575757575751</v>
      </c>
      <c r="N21" s="9">
        <v>76</v>
      </c>
      <c r="O21" s="71">
        <v>23</v>
      </c>
      <c r="P21" s="73" t="s">
        <v>63</v>
      </c>
      <c r="Q21" s="71">
        <v>1</v>
      </c>
      <c r="R21" s="19">
        <v>0</v>
      </c>
      <c r="S21" s="4">
        <v>0</v>
      </c>
      <c r="T21" s="71">
        <v>16</v>
      </c>
      <c r="U21" s="7" t="s">
        <v>63</v>
      </c>
      <c r="V21" s="71">
        <v>1</v>
      </c>
      <c r="W21" s="19">
        <v>0</v>
      </c>
      <c r="X21" s="4">
        <v>0</v>
      </c>
      <c r="Y21" s="72">
        <f t="shared" si="4"/>
        <v>143</v>
      </c>
      <c r="Z21" s="11">
        <f t="shared" si="5"/>
        <v>143</v>
      </c>
    </row>
    <row r="22" spans="1:26" ht="24.75" customHeight="1" x14ac:dyDescent="0.25">
      <c r="A22" s="70">
        <v>19</v>
      </c>
      <c r="B22" s="28" t="s">
        <v>191</v>
      </c>
      <c r="C22" s="28" t="s">
        <v>206</v>
      </c>
      <c r="D22" s="91" t="s">
        <v>125</v>
      </c>
      <c r="E22" s="71">
        <v>36</v>
      </c>
      <c r="F22" s="76" t="s">
        <v>63</v>
      </c>
      <c r="G22" s="71">
        <v>0.5</v>
      </c>
      <c r="H22" s="19">
        <v>0</v>
      </c>
      <c r="I22" s="4">
        <v>0</v>
      </c>
      <c r="J22" s="72">
        <v>33</v>
      </c>
      <c r="K22" s="19">
        <v>22</v>
      </c>
      <c r="L22" s="72">
        <v>0.5</v>
      </c>
      <c r="M22" s="19">
        <f t="shared" si="6"/>
        <v>36.363636363636367</v>
      </c>
      <c r="N22" s="4">
        <v>37</v>
      </c>
      <c r="O22" s="71">
        <v>23</v>
      </c>
      <c r="P22" s="71">
        <v>13</v>
      </c>
      <c r="Q22" s="71">
        <v>1</v>
      </c>
      <c r="R22" s="19">
        <f>200*(O22+1-P22)*Q22/O22</f>
        <v>95.652173913043484</v>
      </c>
      <c r="S22" s="4">
        <v>96</v>
      </c>
      <c r="T22" s="71">
        <v>16</v>
      </c>
      <c r="U22" s="7" t="s">
        <v>63</v>
      </c>
      <c r="V22" s="71">
        <v>1</v>
      </c>
      <c r="W22" s="19">
        <v>0</v>
      </c>
      <c r="X22" s="4">
        <v>0</v>
      </c>
      <c r="Y22" s="72">
        <f t="shared" si="4"/>
        <v>133</v>
      </c>
      <c r="Z22" s="11">
        <f t="shared" si="5"/>
        <v>133</v>
      </c>
    </row>
    <row r="23" spans="1:26" ht="24.75" customHeight="1" x14ac:dyDescent="0.25">
      <c r="A23" s="70">
        <v>20</v>
      </c>
      <c r="B23" s="28" t="s">
        <v>45</v>
      </c>
      <c r="C23" s="28" t="s">
        <v>104</v>
      </c>
      <c r="D23" s="91" t="s">
        <v>127</v>
      </c>
      <c r="E23" s="71">
        <v>36</v>
      </c>
      <c r="F23" s="72">
        <v>18</v>
      </c>
      <c r="G23" s="71">
        <v>0.5</v>
      </c>
      <c r="H23" s="19">
        <f>200*(E23+1-F23)*G23/E23</f>
        <v>52.777777777777779</v>
      </c>
      <c r="I23" s="9">
        <v>51</v>
      </c>
      <c r="J23" s="72">
        <v>33</v>
      </c>
      <c r="K23" s="72">
        <v>13</v>
      </c>
      <c r="L23" s="72">
        <v>0.5</v>
      </c>
      <c r="M23" s="19">
        <f t="shared" si="6"/>
        <v>63.636363636363633</v>
      </c>
      <c r="N23" s="9">
        <v>64</v>
      </c>
      <c r="O23" s="71">
        <v>23</v>
      </c>
      <c r="P23" s="73" t="s">
        <v>63</v>
      </c>
      <c r="Q23" s="71">
        <v>1</v>
      </c>
      <c r="R23" s="19">
        <v>0</v>
      </c>
      <c r="S23" s="4">
        <v>0</v>
      </c>
      <c r="T23" s="71">
        <v>16</v>
      </c>
      <c r="U23" s="7" t="s">
        <v>63</v>
      </c>
      <c r="V23" s="71">
        <v>1</v>
      </c>
      <c r="W23" s="19">
        <v>0</v>
      </c>
      <c r="X23" s="4">
        <v>0</v>
      </c>
      <c r="Y23" s="72">
        <f t="shared" si="4"/>
        <v>115</v>
      </c>
      <c r="Z23" s="11">
        <f t="shared" si="5"/>
        <v>115</v>
      </c>
    </row>
    <row r="24" spans="1:26" ht="24.75" customHeight="1" x14ac:dyDescent="0.25">
      <c r="A24" s="70">
        <v>21</v>
      </c>
      <c r="B24" s="28" t="s">
        <v>196</v>
      </c>
      <c r="C24" s="28" t="s">
        <v>204</v>
      </c>
      <c r="D24" s="91" t="s">
        <v>126</v>
      </c>
      <c r="E24" s="71">
        <v>36</v>
      </c>
      <c r="F24" s="76" t="s">
        <v>63</v>
      </c>
      <c r="G24" s="71">
        <v>0.5</v>
      </c>
      <c r="H24" s="19">
        <v>0</v>
      </c>
      <c r="I24" s="4">
        <v>0</v>
      </c>
      <c r="J24" s="72">
        <v>33</v>
      </c>
      <c r="K24" s="19">
        <v>29</v>
      </c>
      <c r="L24" s="72">
        <v>0.5</v>
      </c>
      <c r="M24" s="19">
        <f t="shared" si="6"/>
        <v>15.151515151515152</v>
      </c>
      <c r="N24" s="4">
        <v>16</v>
      </c>
      <c r="O24" s="71">
        <v>23</v>
      </c>
      <c r="P24" s="71">
        <v>17</v>
      </c>
      <c r="Q24" s="71">
        <v>1</v>
      </c>
      <c r="R24" s="19">
        <f>200*(O24+1-P24)*Q24/O24</f>
        <v>60.869565217391305</v>
      </c>
      <c r="S24" s="4">
        <v>61</v>
      </c>
      <c r="T24" s="71">
        <v>16</v>
      </c>
      <c r="U24" s="98">
        <v>13</v>
      </c>
      <c r="V24" s="71">
        <v>1</v>
      </c>
      <c r="W24" s="19">
        <f>200*(T24+1-U24)*V24/T24</f>
        <v>50</v>
      </c>
      <c r="X24" s="9">
        <v>50</v>
      </c>
      <c r="Y24" s="72">
        <f t="shared" si="4"/>
        <v>127</v>
      </c>
      <c r="Z24" s="11">
        <f t="shared" si="5"/>
        <v>111</v>
      </c>
    </row>
    <row r="25" spans="1:26" ht="24.75" customHeight="1" x14ac:dyDescent="0.25">
      <c r="A25" s="70">
        <v>22</v>
      </c>
      <c r="B25" s="28" t="s">
        <v>195</v>
      </c>
      <c r="C25" s="28" t="s">
        <v>203</v>
      </c>
      <c r="D25" s="91" t="s">
        <v>125</v>
      </c>
      <c r="E25" s="71">
        <v>36</v>
      </c>
      <c r="F25" s="76" t="s">
        <v>63</v>
      </c>
      <c r="G25" s="71">
        <v>0.5</v>
      </c>
      <c r="H25" s="19">
        <v>0</v>
      </c>
      <c r="I25" s="4">
        <v>0</v>
      </c>
      <c r="J25" s="72">
        <v>33</v>
      </c>
      <c r="K25" s="19">
        <v>28</v>
      </c>
      <c r="L25" s="72">
        <v>0.5</v>
      </c>
      <c r="M25" s="19">
        <f t="shared" si="6"/>
        <v>18.181818181818183</v>
      </c>
      <c r="N25" s="4">
        <v>19</v>
      </c>
      <c r="O25" s="71">
        <v>23</v>
      </c>
      <c r="P25" s="71">
        <v>14</v>
      </c>
      <c r="Q25" s="71">
        <v>1</v>
      </c>
      <c r="R25" s="19">
        <f>200*(O25+1-P25)*Q25/O25</f>
        <v>86.956521739130437</v>
      </c>
      <c r="S25" s="4">
        <v>87</v>
      </c>
      <c r="T25" s="71">
        <v>16</v>
      </c>
      <c r="U25" s="7" t="s">
        <v>63</v>
      </c>
      <c r="V25" s="71">
        <v>1</v>
      </c>
      <c r="W25" s="19">
        <v>0</v>
      </c>
      <c r="X25" s="4">
        <v>0</v>
      </c>
      <c r="Y25" s="72">
        <f t="shared" si="4"/>
        <v>106</v>
      </c>
      <c r="Z25" s="11">
        <f t="shared" si="5"/>
        <v>106</v>
      </c>
    </row>
    <row r="26" spans="1:26" ht="24.75" customHeight="1" x14ac:dyDescent="0.25">
      <c r="A26" s="70">
        <v>23</v>
      </c>
      <c r="B26" s="28" t="s">
        <v>52</v>
      </c>
      <c r="C26" s="28" t="s">
        <v>110</v>
      </c>
      <c r="D26" s="91" t="s">
        <v>133</v>
      </c>
      <c r="E26" s="71">
        <v>36</v>
      </c>
      <c r="F26" s="72">
        <v>20</v>
      </c>
      <c r="G26" s="71">
        <v>0.5</v>
      </c>
      <c r="H26" s="19">
        <f>200*(E26+1-F26)*G26/E26</f>
        <v>47.222222222222221</v>
      </c>
      <c r="I26" s="9">
        <v>48</v>
      </c>
      <c r="J26" s="72">
        <v>33</v>
      </c>
      <c r="K26" s="72">
        <v>21</v>
      </c>
      <c r="L26" s="72">
        <v>0.5</v>
      </c>
      <c r="M26" s="19">
        <f t="shared" si="6"/>
        <v>39.393939393939391</v>
      </c>
      <c r="N26" s="9">
        <v>40</v>
      </c>
      <c r="O26" s="71">
        <v>23</v>
      </c>
      <c r="P26" s="73" t="s">
        <v>63</v>
      </c>
      <c r="Q26" s="71">
        <v>1</v>
      </c>
      <c r="R26" s="19">
        <v>0</v>
      </c>
      <c r="S26" s="4">
        <v>0</v>
      </c>
      <c r="T26" s="71">
        <v>16</v>
      </c>
      <c r="U26" s="7" t="s">
        <v>63</v>
      </c>
      <c r="V26" s="71">
        <v>1</v>
      </c>
      <c r="W26" s="19">
        <v>0</v>
      </c>
      <c r="X26" s="4">
        <v>0</v>
      </c>
      <c r="Y26" s="72">
        <f t="shared" si="4"/>
        <v>88</v>
      </c>
      <c r="Z26" s="11">
        <f t="shared" si="5"/>
        <v>88</v>
      </c>
    </row>
    <row r="27" spans="1:26" ht="24.75" customHeight="1" x14ac:dyDescent="0.25">
      <c r="A27" s="70">
        <v>24</v>
      </c>
      <c r="B27" s="28" t="s">
        <v>274</v>
      </c>
      <c r="C27" s="28" t="s">
        <v>275</v>
      </c>
      <c r="D27" s="91" t="s">
        <v>135</v>
      </c>
      <c r="E27" s="71">
        <v>36</v>
      </c>
      <c r="F27" s="76" t="s">
        <v>63</v>
      </c>
      <c r="G27" s="71">
        <v>0.5</v>
      </c>
      <c r="H27" s="19">
        <v>0</v>
      </c>
      <c r="I27" s="4">
        <v>0</v>
      </c>
      <c r="J27" s="72">
        <v>33</v>
      </c>
      <c r="K27" s="19" t="s">
        <v>63</v>
      </c>
      <c r="L27" s="72">
        <v>0.5</v>
      </c>
      <c r="M27" s="19">
        <v>0</v>
      </c>
      <c r="N27" s="4">
        <v>0</v>
      </c>
      <c r="O27" s="71">
        <v>23</v>
      </c>
      <c r="P27" s="73" t="s">
        <v>63</v>
      </c>
      <c r="Q27" s="71">
        <v>1</v>
      </c>
      <c r="R27" s="19">
        <v>0</v>
      </c>
      <c r="S27" s="4">
        <v>0</v>
      </c>
      <c r="T27" s="71">
        <v>16</v>
      </c>
      <c r="U27" s="99">
        <v>12</v>
      </c>
      <c r="V27" s="71">
        <v>1</v>
      </c>
      <c r="W27" s="19">
        <f>200*(T27+1-U27)*V27/T27</f>
        <v>62.5</v>
      </c>
      <c r="X27" s="38">
        <v>63</v>
      </c>
      <c r="Y27" s="72">
        <f t="shared" si="4"/>
        <v>63</v>
      </c>
      <c r="Z27" s="11">
        <f t="shared" si="5"/>
        <v>63</v>
      </c>
    </row>
    <row r="28" spans="1:26" ht="24.75" customHeight="1" x14ac:dyDescent="0.25">
      <c r="A28" s="70">
        <v>25</v>
      </c>
      <c r="B28" s="28" t="s">
        <v>187</v>
      </c>
      <c r="C28" s="28" t="s">
        <v>200</v>
      </c>
      <c r="D28" s="91" t="s">
        <v>188</v>
      </c>
      <c r="E28" s="71">
        <v>36</v>
      </c>
      <c r="F28" s="76" t="s">
        <v>63</v>
      </c>
      <c r="G28" s="71">
        <v>0.5</v>
      </c>
      <c r="H28" s="19">
        <v>0</v>
      </c>
      <c r="I28" s="4">
        <v>0</v>
      </c>
      <c r="J28" s="72">
        <v>33</v>
      </c>
      <c r="K28" s="19">
        <v>14</v>
      </c>
      <c r="L28" s="72">
        <v>0.5</v>
      </c>
      <c r="M28" s="19">
        <f>200*(J28+1-K28)*L28/J28</f>
        <v>60.606060606060609</v>
      </c>
      <c r="N28" s="4">
        <v>61</v>
      </c>
      <c r="O28" s="71">
        <v>23</v>
      </c>
      <c r="P28" s="73" t="s">
        <v>63</v>
      </c>
      <c r="Q28" s="71">
        <v>1</v>
      </c>
      <c r="R28" s="19">
        <v>0</v>
      </c>
      <c r="S28" s="4">
        <v>0</v>
      </c>
      <c r="T28" s="71">
        <v>16</v>
      </c>
      <c r="U28" s="7" t="s">
        <v>63</v>
      </c>
      <c r="V28" s="71">
        <v>1</v>
      </c>
      <c r="W28" s="19">
        <v>0</v>
      </c>
      <c r="X28" s="4">
        <v>0</v>
      </c>
      <c r="Y28" s="72">
        <f t="shared" si="4"/>
        <v>61</v>
      </c>
      <c r="Z28" s="11">
        <f t="shared" si="5"/>
        <v>61</v>
      </c>
    </row>
    <row r="29" spans="1:26" ht="24.75" customHeight="1" x14ac:dyDescent="0.25">
      <c r="A29" s="70">
        <v>26</v>
      </c>
      <c r="B29" s="28" t="s">
        <v>53</v>
      </c>
      <c r="C29" s="28" t="s">
        <v>128</v>
      </c>
      <c r="D29" s="91" t="s">
        <v>127</v>
      </c>
      <c r="E29" s="71">
        <v>36</v>
      </c>
      <c r="F29" s="76" t="s">
        <v>63</v>
      </c>
      <c r="G29" s="71">
        <v>0.5</v>
      </c>
      <c r="H29" s="19">
        <v>0</v>
      </c>
      <c r="I29" s="4">
        <v>0</v>
      </c>
      <c r="J29" s="72">
        <v>33</v>
      </c>
      <c r="K29" s="19">
        <v>15</v>
      </c>
      <c r="L29" s="72">
        <v>0.5</v>
      </c>
      <c r="M29" s="19">
        <f>200*(J29+1-K29)*L29/J29</f>
        <v>57.575757575757578</v>
      </c>
      <c r="N29" s="4">
        <v>58</v>
      </c>
      <c r="O29" s="71">
        <v>23</v>
      </c>
      <c r="P29" s="73" t="s">
        <v>63</v>
      </c>
      <c r="Q29" s="71">
        <v>1</v>
      </c>
      <c r="R29" s="19">
        <v>0</v>
      </c>
      <c r="S29" s="4">
        <v>0</v>
      </c>
      <c r="T29" s="71">
        <v>16</v>
      </c>
      <c r="U29" s="7" t="s">
        <v>63</v>
      </c>
      <c r="V29" s="71">
        <v>1</v>
      </c>
      <c r="W29" s="19">
        <v>0</v>
      </c>
      <c r="X29" s="4">
        <v>0</v>
      </c>
      <c r="Y29" s="72">
        <f t="shared" si="4"/>
        <v>58</v>
      </c>
      <c r="Z29" s="11">
        <f t="shared" si="5"/>
        <v>58</v>
      </c>
    </row>
    <row r="30" spans="1:26" ht="24.75" customHeight="1" x14ac:dyDescent="0.25">
      <c r="A30" s="70">
        <v>27</v>
      </c>
      <c r="B30" s="28" t="s">
        <v>294</v>
      </c>
      <c r="C30" s="28" t="s">
        <v>295</v>
      </c>
      <c r="D30" s="91" t="s">
        <v>126</v>
      </c>
      <c r="E30" s="71">
        <v>36</v>
      </c>
      <c r="F30" s="76" t="s">
        <v>63</v>
      </c>
      <c r="G30" s="71">
        <v>0.5</v>
      </c>
      <c r="H30" s="19">
        <v>0</v>
      </c>
      <c r="I30" s="4">
        <v>0</v>
      </c>
      <c r="J30" s="72">
        <v>33</v>
      </c>
      <c r="K30" s="19" t="s">
        <v>63</v>
      </c>
      <c r="L30" s="72">
        <v>0.5</v>
      </c>
      <c r="M30" s="19">
        <v>0</v>
      </c>
      <c r="N30" s="4">
        <v>0</v>
      </c>
      <c r="O30" s="71">
        <v>23</v>
      </c>
      <c r="P30" s="71">
        <v>18</v>
      </c>
      <c r="Q30" s="71">
        <v>1</v>
      </c>
      <c r="R30" s="19">
        <f>200*(O30+1-P30)*Q30/O30</f>
        <v>52.173913043478258</v>
      </c>
      <c r="S30" s="4">
        <v>53</v>
      </c>
      <c r="T30" s="71">
        <v>16</v>
      </c>
      <c r="U30" s="7" t="s">
        <v>63</v>
      </c>
      <c r="V30" s="71">
        <v>1</v>
      </c>
      <c r="W30" s="19">
        <v>0</v>
      </c>
      <c r="X30" s="4">
        <v>0</v>
      </c>
      <c r="Y30" s="72">
        <f t="shared" si="4"/>
        <v>53</v>
      </c>
      <c r="Z30" s="11">
        <f t="shared" si="5"/>
        <v>53</v>
      </c>
    </row>
    <row r="31" spans="1:26" ht="24.75" customHeight="1" x14ac:dyDescent="0.25">
      <c r="A31" s="70">
        <v>28</v>
      </c>
      <c r="B31" s="28" t="s">
        <v>189</v>
      </c>
      <c r="C31" s="28" t="s">
        <v>262</v>
      </c>
      <c r="D31" s="91" t="s">
        <v>126</v>
      </c>
      <c r="E31" s="71">
        <v>36</v>
      </c>
      <c r="F31" s="76" t="s">
        <v>63</v>
      </c>
      <c r="G31" s="71">
        <v>0.5</v>
      </c>
      <c r="H31" s="19">
        <v>0</v>
      </c>
      <c r="I31" s="4">
        <v>0</v>
      </c>
      <c r="J31" s="72">
        <v>33</v>
      </c>
      <c r="K31" s="19">
        <v>19</v>
      </c>
      <c r="L31" s="72">
        <v>0.5</v>
      </c>
      <c r="M31" s="19">
        <f>200*(J31+1-K31)*L31/J31</f>
        <v>45.454545454545453</v>
      </c>
      <c r="N31" s="4">
        <v>46</v>
      </c>
      <c r="O31" s="71">
        <v>23</v>
      </c>
      <c r="P31" s="73" t="s">
        <v>63</v>
      </c>
      <c r="Q31" s="71">
        <v>1</v>
      </c>
      <c r="R31" s="19">
        <v>0</v>
      </c>
      <c r="S31" s="4">
        <v>0</v>
      </c>
      <c r="T31" s="71">
        <v>16</v>
      </c>
      <c r="U31" s="7" t="s">
        <v>63</v>
      </c>
      <c r="V31" s="71">
        <v>1</v>
      </c>
      <c r="W31" s="19">
        <v>0</v>
      </c>
      <c r="X31" s="4">
        <v>0</v>
      </c>
      <c r="Y31" s="72">
        <f t="shared" si="4"/>
        <v>46</v>
      </c>
      <c r="Z31" s="11">
        <f t="shared" si="5"/>
        <v>46</v>
      </c>
    </row>
    <row r="32" spans="1:26" ht="24.75" customHeight="1" x14ac:dyDescent="0.25">
      <c r="A32" s="70">
        <v>29</v>
      </c>
      <c r="B32" s="28" t="s">
        <v>296</v>
      </c>
      <c r="C32" s="28" t="s">
        <v>297</v>
      </c>
      <c r="D32" s="91" t="s">
        <v>136</v>
      </c>
      <c r="E32" s="71">
        <v>36</v>
      </c>
      <c r="F32" s="76" t="s">
        <v>63</v>
      </c>
      <c r="G32" s="71">
        <v>0.5</v>
      </c>
      <c r="H32" s="19">
        <v>0</v>
      </c>
      <c r="I32" s="4">
        <v>0</v>
      </c>
      <c r="J32" s="72">
        <v>33</v>
      </c>
      <c r="K32" s="19" t="s">
        <v>63</v>
      </c>
      <c r="L32" s="72">
        <v>0.5</v>
      </c>
      <c r="M32" s="19">
        <v>0</v>
      </c>
      <c r="N32" s="4">
        <v>0</v>
      </c>
      <c r="O32" s="71">
        <v>23</v>
      </c>
      <c r="P32" s="71">
        <v>19</v>
      </c>
      <c r="Q32" s="71">
        <v>1</v>
      </c>
      <c r="R32" s="19">
        <f>200*(O32+1-P32)*Q32/O32</f>
        <v>43.478260869565219</v>
      </c>
      <c r="S32" s="4">
        <v>44</v>
      </c>
      <c r="T32" s="71">
        <v>16</v>
      </c>
      <c r="U32" s="7" t="s">
        <v>63</v>
      </c>
      <c r="V32" s="71">
        <v>1</v>
      </c>
      <c r="W32" s="19">
        <v>0</v>
      </c>
      <c r="X32" s="4">
        <v>0</v>
      </c>
      <c r="Y32" s="72">
        <f t="shared" si="4"/>
        <v>44</v>
      </c>
      <c r="Z32" s="11">
        <f t="shared" si="5"/>
        <v>44</v>
      </c>
    </row>
    <row r="33" spans="1:26" ht="24.75" customHeight="1" x14ac:dyDescent="0.25">
      <c r="A33" s="70">
        <v>30</v>
      </c>
      <c r="B33" s="28" t="s">
        <v>190</v>
      </c>
      <c r="C33" s="28" t="s">
        <v>207</v>
      </c>
      <c r="D33" s="91" t="s">
        <v>131</v>
      </c>
      <c r="E33" s="71">
        <v>36</v>
      </c>
      <c r="F33" s="76" t="s">
        <v>63</v>
      </c>
      <c r="G33" s="71">
        <v>0.5</v>
      </c>
      <c r="H33" s="19">
        <v>0</v>
      </c>
      <c r="I33" s="4">
        <v>0</v>
      </c>
      <c r="J33" s="72">
        <v>33</v>
      </c>
      <c r="K33" s="19">
        <v>20</v>
      </c>
      <c r="L33" s="72">
        <v>0.5</v>
      </c>
      <c r="M33" s="19">
        <f>200*(J33+1-K33)*L33/J33</f>
        <v>42.424242424242422</v>
      </c>
      <c r="N33" s="4">
        <v>43</v>
      </c>
      <c r="O33" s="71">
        <v>23</v>
      </c>
      <c r="P33" s="73" t="s">
        <v>63</v>
      </c>
      <c r="Q33" s="71">
        <v>1</v>
      </c>
      <c r="R33" s="19">
        <v>0</v>
      </c>
      <c r="S33" s="4">
        <v>0</v>
      </c>
      <c r="T33" s="71">
        <v>16</v>
      </c>
      <c r="U33" s="7" t="s">
        <v>63</v>
      </c>
      <c r="V33" s="71">
        <v>1</v>
      </c>
      <c r="W33" s="19">
        <v>0</v>
      </c>
      <c r="X33" s="4">
        <v>0</v>
      </c>
      <c r="Y33" s="72">
        <f t="shared" si="4"/>
        <v>43</v>
      </c>
      <c r="Z33" s="11">
        <f t="shared" si="5"/>
        <v>43</v>
      </c>
    </row>
    <row r="34" spans="1:26" ht="24.75" customHeight="1" x14ac:dyDescent="0.25">
      <c r="A34" s="70">
        <v>31</v>
      </c>
      <c r="B34" s="28" t="s">
        <v>276</v>
      </c>
      <c r="C34" s="28" t="s">
        <v>277</v>
      </c>
      <c r="D34" s="91" t="s">
        <v>134</v>
      </c>
      <c r="E34" s="71">
        <v>36</v>
      </c>
      <c r="F34" s="76" t="s">
        <v>63</v>
      </c>
      <c r="G34" s="71">
        <v>0.5</v>
      </c>
      <c r="H34" s="19">
        <v>0</v>
      </c>
      <c r="I34" s="4">
        <v>0</v>
      </c>
      <c r="J34" s="72">
        <v>33</v>
      </c>
      <c r="K34" s="19" t="s">
        <v>63</v>
      </c>
      <c r="L34" s="72">
        <v>0.5</v>
      </c>
      <c r="M34" s="19">
        <v>0</v>
      </c>
      <c r="N34" s="4">
        <v>0</v>
      </c>
      <c r="O34" s="71">
        <v>23</v>
      </c>
      <c r="P34" s="73" t="s">
        <v>63</v>
      </c>
      <c r="Q34" s="71">
        <v>1</v>
      </c>
      <c r="R34" s="19">
        <v>0</v>
      </c>
      <c r="S34" s="4">
        <v>0</v>
      </c>
      <c r="T34" s="71">
        <v>16</v>
      </c>
      <c r="U34" s="99">
        <v>14</v>
      </c>
      <c r="V34" s="71">
        <v>1</v>
      </c>
      <c r="W34" s="19">
        <f>200*(T34+1-U34)*V34/T34</f>
        <v>37.5</v>
      </c>
      <c r="X34" s="38">
        <v>38</v>
      </c>
      <c r="Y34" s="72">
        <f t="shared" si="4"/>
        <v>38</v>
      </c>
      <c r="Z34" s="11">
        <f t="shared" si="5"/>
        <v>38</v>
      </c>
    </row>
    <row r="35" spans="1:26" ht="24.75" customHeight="1" x14ac:dyDescent="0.25">
      <c r="A35" s="70">
        <v>32</v>
      </c>
      <c r="B35" s="28" t="s">
        <v>62</v>
      </c>
      <c r="C35" s="28" t="s">
        <v>114</v>
      </c>
      <c r="D35" s="91" t="s">
        <v>134</v>
      </c>
      <c r="E35" s="71">
        <v>36</v>
      </c>
      <c r="F35" s="19">
        <v>28</v>
      </c>
      <c r="G35" s="71">
        <v>0.5</v>
      </c>
      <c r="H35" s="19">
        <f>200*(E35+1-F35)*G35/E35</f>
        <v>25</v>
      </c>
      <c r="I35" s="9">
        <v>25</v>
      </c>
      <c r="J35" s="72">
        <v>33</v>
      </c>
      <c r="K35" s="72">
        <v>31</v>
      </c>
      <c r="L35" s="72">
        <v>0.5</v>
      </c>
      <c r="M35" s="19">
        <f>200*(J35+1-K35)*L35/J35</f>
        <v>9.0909090909090917</v>
      </c>
      <c r="N35" s="9">
        <v>10</v>
      </c>
      <c r="O35" s="71">
        <v>23</v>
      </c>
      <c r="P35" s="73" t="s">
        <v>63</v>
      </c>
      <c r="Q35" s="71">
        <v>1</v>
      </c>
      <c r="R35" s="19">
        <v>0</v>
      </c>
      <c r="S35" s="4">
        <v>0</v>
      </c>
      <c r="T35" s="71">
        <v>16</v>
      </c>
      <c r="U35" s="7" t="s">
        <v>63</v>
      </c>
      <c r="V35" s="71">
        <v>1</v>
      </c>
      <c r="W35" s="19">
        <v>0</v>
      </c>
      <c r="X35" s="4">
        <v>0</v>
      </c>
      <c r="Y35" s="72">
        <f t="shared" si="4"/>
        <v>35</v>
      </c>
      <c r="Z35" s="11">
        <f t="shared" si="5"/>
        <v>35</v>
      </c>
    </row>
    <row r="36" spans="1:26" ht="24.75" customHeight="1" x14ac:dyDescent="0.25">
      <c r="A36" s="70">
        <v>33</v>
      </c>
      <c r="B36" s="28" t="s">
        <v>198</v>
      </c>
      <c r="C36" s="28" t="s">
        <v>201</v>
      </c>
      <c r="D36" s="91" t="s">
        <v>134</v>
      </c>
      <c r="E36" s="71">
        <v>36</v>
      </c>
      <c r="F36" s="76" t="s">
        <v>63</v>
      </c>
      <c r="G36" s="71">
        <v>0.5</v>
      </c>
      <c r="H36" s="19">
        <v>0</v>
      </c>
      <c r="I36" s="4">
        <v>0</v>
      </c>
      <c r="J36" s="72">
        <v>33</v>
      </c>
      <c r="K36" s="19">
        <v>32</v>
      </c>
      <c r="L36" s="72">
        <v>0.5</v>
      </c>
      <c r="M36" s="19">
        <f>200*(J36+1-K36)*L36/J36</f>
        <v>6.0606060606060606</v>
      </c>
      <c r="N36" s="4">
        <v>7</v>
      </c>
      <c r="O36" s="71">
        <v>23</v>
      </c>
      <c r="P36" s="73" t="s">
        <v>63</v>
      </c>
      <c r="Q36" s="71">
        <v>1</v>
      </c>
      <c r="R36" s="19">
        <v>0</v>
      </c>
      <c r="S36" s="4">
        <v>0</v>
      </c>
      <c r="T36" s="71">
        <v>16</v>
      </c>
      <c r="U36" s="98">
        <v>15</v>
      </c>
      <c r="V36" s="71">
        <v>1</v>
      </c>
      <c r="W36" s="19">
        <f>200*(T36+1-U36)*V36/T36</f>
        <v>25</v>
      </c>
      <c r="X36" s="9">
        <v>25</v>
      </c>
      <c r="Y36" s="72">
        <f t="shared" si="4"/>
        <v>32</v>
      </c>
      <c r="Z36" s="11">
        <f t="shared" si="5"/>
        <v>32</v>
      </c>
    </row>
    <row r="37" spans="1:26" ht="24.75" customHeight="1" x14ac:dyDescent="0.25">
      <c r="A37" s="70">
        <v>34</v>
      </c>
      <c r="B37" s="28" t="s">
        <v>192</v>
      </c>
      <c r="C37" s="28" t="s">
        <v>208</v>
      </c>
      <c r="D37" s="91" t="s">
        <v>131</v>
      </c>
      <c r="E37" s="71">
        <v>36</v>
      </c>
      <c r="F37" s="76" t="s">
        <v>63</v>
      </c>
      <c r="G37" s="71">
        <v>0.5</v>
      </c>
      <c r="H37" s="19">
        <v>0</v>
      </c>
      <c r="I37" s="4">
        <v>0</v>
      </c>
      <c r="J37" s="72">
        <v>33</v>
      </c>
      <c r="K37" s="19">
        <v>24</v>
      </c>
      <c r="L37" s="72">
        <v>0.5</v>
      </c>
      <c r="M37" s="19">
        <f>200*(J37+1-K37)*L37/J37</f>
        <v>30.303030303030305</v>
      </c>
      <c r="N37" s="4">
        <v>31</v>
      </c>
      <c r="O37" s="71">
        <v>23</v>
      </c>
      <c r="P37" s="73" t="s">
        <v>63</v>
      </c>
      <c r="Q37" s="71">
        <v>1</v>
      </c>
      <c r="R37" s="19">
        <v>0</v>
      </c>
      <c r="S37" s="4">
        <v>0</v>
      </c>
      <c r="T37" s="71">
        <v>16</v>
      </c>
      <c r="U37" s="7" t="s">
        <v>63</v>
      </c>
      <c r="V37" s="71">
        <v>1</v>
      </c>
      <c r="W37" s="19">
        <v>0</v>
      </c>
      <c r="X37" s="4">
        <v>0</v>
      </c>
      <c r="Y37" s="72">
        <f t="shared" si="4"/>
        <v>31</v>
      </c>
      <c r="Z37" s="11">
        <f t="shared" si="5"/>
        <v>31</v>
      </c>
    </row>
    <row r="38" spans="1:26" ht="24.75" customHeight="1" x14ac:dyDescent="0.25">
      <c r="A38" s="70">
        <v>35</v>
      </c>
      <c r="B38" s="28" t="s">
        <v>298</v>
      </c>
      <c r="C38" s="28" t="s">
        <v>299</v>
      </c>
      <c r="D38" s="91" t="s">
        <v>136</v>
      </c>
      <c r="E38" s="71">
        <v>36</v>
      </c>
      <c r="F38" s="76" t="s">
        <v>63</v>
      </c>
      <c r="G38" s="71">
        <v>0.5</v>
      </c>
      <c r="H38" s="19">
        <v>0</v>
      </c>
      <c r="I38" s="4">
        <v>0</v>
      </c>
      <c r="J38" s="72">
        <v>33</v>
      </c>
      <c r="K38" s="19" t="s">
        <v>63</v>
      </c>
      <c r="L38" s="72">
        <v>0.5</v>
      </c>
      <c r="M38" s="19">
        <v>0</v>
      </c>
      <c r="N38" s="4">
        <v>0</v>
      </c>
      <c r="O38" s="71">
        <v>23</v>
      </c>
      <c r="P38" s="71">
        <v>21</v>
      </c>
      <c r="Q38" s="71">
        <v>1</v>
      </c>
      <c r="R38" s="19">
        <f>200*(O38+1-P38)*Q38/O38</f>
        <v>26.086956521739129</v>
      </c>
      <c r="S38" s="4">
        <v>27</v>
      </c>
      <c r="T38" s="71">
        <v>16</v>
      </c>
      <c r="U38" s="7" t="s">
        <v>63</v>
      </c>
      <c r="V38" s="71">
        <v>1</v>
      </c>
      <c r="W38" s="19">
        <v>0</v>
      </c>
      <c r="X38" s="4">
        <v>0</v>
      </c>
      <c r="Y38" s="72">
        <f t="shared" si="4"/>
        <v>27</v>
      </c>
      <c r="Z38" s="11">
        <f t="shared" si="5"/>
        <v>27</v>
      </c>
    </row>
    <row r="39" spans="1:26" ht="24.75" customHeight="1" x14ac:dyDescent="0.25">
      <c r="A39" s="70">
        <v>36</v>
      </c>
      <c r="B39" s="28" t="s">
        <v>193</v>
      </c>
      <c r="C39" s="28" t="s">
        <v>209</v>
      </c>
      <c r="D39" s="91" t="s">
        <v>131</v>
      </c>
      <c r="E39" s="71">
        <v>36</v>
      </c>
      <c r="F39" s="76" t="s">
        <v>63</v>
      </c>
      <c r="G39" s="71">
        <v>0.5</v>
      </c>
      <c r="H39" s="19">
        <v>0</v>
      </c>
      <c r="I39" s="4">
        <v>0</v>
      </c>
      <c r="J39" s="72">
        <v>33</v>
      </c>
      <c r="K39" s="19">
        <v>26</v>
      </c>
      <c r="L39" s="72">
        <v>0.5</v>
      </c>
      <c r="M39" s="19">
        <f>200*(J39+1-K39)*L39/J39</f>
        <v>24.242424242424242</v>
      </c>
      <c r="N39" s="4">
        <v>25</v>
      </c>
      <c r="O39" s="71">
        <v>23</v>
      </c>
      <c r="P39" s="73" t="s">
        <v>63</v>
      </c>
      <c r="Q39" s="71">
        <v>1</v>
      </c>
      <c r="R39" s="19">
        <v>0</v>
      </c>
      <c r="S39" s="4">
        <v>0</v>
      </c>
      <c r="T39" s="71">
        <v>16</v>
      </c>
      <c r="U39" s="7" t="s">
        <v>63</v>
      </c>
      <c r="V39" s="71">
        <v>1</v>
      </c>
      <c r="W39" s="19">
        <v>0</v>
      </c>
      <c r="X39" s="4">
        <v>0</v>
      </c>
      <c r="Y39" s="72">
        <f t="shared" si="4"/>
        <v>25</v>
      </c>
      <c r="Z39" s="11">
        <f t="shared" si="5"/>
        <v>25</v>
      </c>
    </row>
    <row r="40" spans="1:26" ht="24.75" customHeight="1" x14ac:dyDescent="0.25">
      <c r="A40" s="70">
        <v>37</v>
      </c>
      <c r="B40" s="28" t="s">
        <v>194</v>
      </c>
      <c r="C40" s="28" t="s">
        <v>205</v>
      </c>
      <c r="D40" s="91" t="s">
        <v>188</v>
      </c>
      <c r="E40" s="71">
        <v>36</v>
      </c>
      <c r="F40" s="76" t="s">
        <v>63</v>
      </c>
      <c r="G40" s="71">
        <v>0.5</v>
      </c>
      <c r="H40" s="19">
        <v>0</v>
      </c>
      <c r="I40" s="4">
        <v>0</v>
      </c>
      <c r="J40" s="72">
        <v>33</v>
      </c>
      <c r="K40" s="19">
        <v>27</v>
      </c>
      <c r="L40" s="72">
        <v>0.5</v>
      </c>
      <c r="M40" s="19">
        <f>200*(J40+1-K40)*L40/J40</f>
        <v>21.212121212121211</v>
      </c>
      <c r="N40" s="4">
        <v>22</v>
      </c>
      <c r="O40" s="71">
        <v>23</v>
      </c>
      <c r="P40" s="73" t="s">
        <v>63</v>
      </c>
      <c r="Q40" s="71">
        <v>1</v>
      </c>
      <c r="R40" s="19">
        <v>0</v>
      </c>
      <c r="S40" s="4">
        <v>0</v>
      </c>
      <c r="T40" s="71">
        <v>16</v>
      </c>
      <c r="U40" s="7" t="s">
        <v>63</v>
      </c>
      <c r="V40" s="71">
        <v>1</v>
      </c>
      <c r="W40" s="19">
        <v>0</v>
      </c>
      <c r="X40" s="4">
        <v>0</v>
      </c>
      <c r="Y40" s="72">
        <f t="shared" si="4"/>
        <v>22</v>
      </c>
      <c r="Z40" s="11">
        <f t="shared" si="5"/>
        <v>22</v>
      </c>
    </row>
    <row r="41" spans="1:26" ht="24.75" customHeight="1" x14ac:dyDescent="0.25">
      <c r="A41" s="70">
        <v>38</v>
      </c>
      <c r="B41" s="28" t="s">
        <v>199</v>
      </c>
      <c r="C41" s="28" t="s">
        <v>202</v>
      </c>
      <c r="D41" s="91" t="s">
        <v>134</v>
      </c>
      <c r="E41" s="71">
        <v>36</v>
      </c>
      <c r="F41" s="76" t="s">
        <v>63</v>
      </c>
      <c r="G41" s="71">
        <v>0.5</v>
      </c>
      <c r="H41" s="19">
        <v>0</v>
      </c>
      <c r="I41" s="4">
        <v>0</v>
      </c>
      <c r="J41" s="72">
        <v>33</v>
      </c>
      <c r="K41" s="19">
        <v>33</v>
      </c>
      <c r="L41" s="72">
        <v>0.5</v>
      </c>
      <c r="M41" s="19">
        <f>200*(J41+1-K41)*L41/J41</f>
        <v>3.0303030303030303</v>
      </c>
      <c r="N41" s="4">
        <v>4</v>
      </c>
      <c r="O41" s="71">
        <v>23</v>
      </c>
      <c r="P41" s="71">
        <v>22</v>
      </c>
      <c r="Q41" s="71">
        <v>1</v>
      </c>
      <c r="R41" s="19">
        <f>200*(O41+1-P41)*Q41/O41</f>
        <v>17.391304347826086</v>
      </c>
      <c r="S41" s="4">
        <v>18</v>
      </c>
      <c r="T41" s="71">
        <v>16</v>
      </c>
      <c r="U41" s="7" t="s">
        <v>63</v>
      </c>
      <c r="V41" s="71">
        <v>1</v>
      </c>
      <c r="W41" s="19">
        <v>0</v>
      </c>
      <c r="X41" s="4">
        <v>0</v>
      </c>
      <c r="Y41" s="72">
        <f t="shared" si="4"/>
        <v>22</v>
      </c>
      <c r="Z41" s="11">
        <f t="shared" si="5"/>
        <v>22</v>
      </c>
    </row>
    <row r="42" spans="1:26" ht="24.75" customHeight="1" x14ac:dyDescent="0.25">
      <c r="A42" s="70">
        <v>39</v>
      </c>
      <c r="B42" s="28" t="s">
        <v>197</v>
      </c>
      <c r="C42" s="28" t="s">
        <v>210</v>
      </c>
      <c r="D42" s="91" t="s">
        <v>188</v>
      </c>
      <c r="E42" s="71">
        <v>36</v>
      </c>
      <c r="F42" s="76" t="s">
        <v>63</v>
      </c>
      <c r="G42" s="71">
        <v>0.5</v>
      </c>
      <c r="H42" s="19">
        <v>0</v>
      </c>
      <c r="I42" s="4">
        <v>0</v>
      </c>
      <c r="J42" s="72">
        <v>33</v>
      </c>
      <c r="K42" s="19">
        <v>30</v>
      </c>
      <c r="L42" s="72">
        <v>0.5</v>
      </c>
      <c r="M42" s="19">
        <f>200*(J42+1-K42)*L42/J42</f>
        <v>12.121212121212121</v>
      </c>
      <c r="N42" s="4">
        <v>13</v>
      </c>
      <c r="O42" s="71">
        <v>23</v>
      </c>
      <c r="P42" s="73" t="s">
        <v>63</v>
      </c>
      <c r="Q42" s="71">
        <v>1</v>
      </c>
      <c r="R42" s="19">
        <v>0</v>
      </c>
      <c r="S42" s="4">
        <v>0</v>
      </c>
      <c r="T42" s="71">
        <v>16</v>
      </c>
      <c r="U42" s="7" t="s">
        <v>63</v>
      </c>
      <c r="V42" s="71">
        <v>1</v>
      </c>
      <c r="W42" s="19">
        <v>0</v>
      </c>
      <c r="X42" s="4">
        <v>0</v>
      </c>
      <c r="Y42" s="72">
        <f t="shared" si="4"/>
        <v>13</v>
      </c>
      <c r="Z42" s="11">
        <f t="shared" si="5"/>
        <v>13</v>
      </c>
    </row>
    <row r="43" spans="1:26" ht="24.75" customHeight="1" x14ac:dyDescent="0.25">
      <c r="A43" s="70">
        <v>40</v>
      </c>
      <c r="B43" s="28" t="s">
        <v>278</v>
      </c>
      <c r="C43" s="28" t="s">
        <v>279</v>
      </c>
      <c r="D43" s="91" t="s">
        <v>134</v>
      </c>
      <c r="E43" s="71">
        <v>36</v>
      </c>
      <c r="F43" s="76" t="s">
        <v>63</v>
      </c>
      <c r="G43" s="71">
        <v>0.5</v>
      </c>
      <c r="H43" s="19">
        <v>0</v>
      </c>
      <c r="I43" s="4">
        <v>0</v>
      </c>
      <c r="J43" s="72">
        <v>33</v>
      </c>
      <c r="K43" s="19" t="s">
        <v>63</v>
      </c>
      <c r="L43" s="72">
        <v>0.5</v>
      </c>
      <c r="M43" s="19">
        <v>0</v>
      </c>
      <c r="N43" s="4">
        <v>0</v>
      </c>
      <c r="O43" s="71">
        <v>23</v>
      </c>
      <c r="P43" s="73" t="s">
        <v>63</v>
      </c>
      <c r="Q43" s="71">
        <v>1</v>
      </c>
      <c r="R43" s="19">
        <v>0</v>
      </c>
      <c r="S43" s="4">
        <v>0</v>
      </c>
      <c r="T43" s="71">
        <v>16</v>
      </c>
      <c r="U43" s="99">
        <v>16</v>
      </c>
      <c r="V43" s="71">
        <v>1</v>
      </c>
      <c r="W43" s="19">
        <f>200*(T43+1-U43)*V43/T43</f>
        <v>12.5</v>
      </c>
      <c r="X43" s="38">
        <v>13</v>
      </c>
      <c r="Y43" s="72">
        <f t="shared" si="4"/>
        <v>13</v>
      </c>
      <c r="Z43" s="11">
        <f t="shared" si="5"/>
        <v>13</v>
      </c>
    </row>
    <row r="44" spans="1:26" ht="24.75" customHeight="1" x14ac:dyDescent="0.25">
      <c r="A44" s="70">
        <v>41</v>
      </c>
      <c r="B44" s="28" t="s">
        <v>280</v>
      </c>
      <c r="C44" s="28" t="s">
        <v>281</v>
      </c>
      <c r="D44" s="91" t="s">
        <v>134</v>
      </c>
      <c r="E44" s="71">
        <v>36</v>
      </c>
      <c r="F44" s="76" t="s">
        <v>63</v>
      </c>
      <c r="G44" s="71">
        <v>0.5</v>
      </c>
      <c r="H44" s="19">
        <v>0</v>
      </c>
      <c r="I44" s="4">
        <v>0</v>
      </c>
      <c r="J44" s="72">
        <v>33</v>
      </c>
      <c r="K44" s="19" t="s">
        <v>63</v>
      </c>
      <c r="L44" s="72">
        <v>0.5</v>
      </c>
      <c r="M44" s="19">
        <v>0</v>
      </c>
      <c r="N44" s="4">
        <v>0</v>
      </c>
      <c r="O44" s="71">
        <v>23</v>
      </c>
      <c r="P44" s="73" t="s">
        <v>63</v>
      </c>
      <c r="Q44" s="71">
        <v>1</v>
      </c>
      <c r="R44" s="19">
        <v>0</v>
      </c>
      <c r="S44" s="4">
        <v>0</v>
      </c>
      <c r="T44" s="71">
        <v>16</v>
      </c>
      <c r="U44" s="99">
        <v>16</v>
      </c>
      <c r="V44" s="71">
        <v>1</v>
      </c>
      <c r="W44" s="19">
        <f>200*(T44+1-U44)*V44/T44</f>
        <v>12.5</v>
      </c>
      <c r="X44" s="38">
        <v>13</v>
      </c>
      <c r="Y44" s="72">
        <f t="shared" si="4"/>
        <v>13</v>
      </c>
      <c r="Z44" s="11">
        <f t="shared" si="5"/>
        <v>13</v>
      </c>
    </row>
    <row r="45" spans="1:26" ht="24.75" customHeight="1" x14ac:dyDescent="0.25">
      <c r="A45" s="70">
        <v>42</v>
      </c>
      <c r="B45" s="28" t="s">
        <v>300</v>
      </c>
      <c r="C45" s="28" t="s">
        <v>301</v>
      </c>
      <c r="D45" s="91" t="s">
        <v>132</v>
      </c>
      <c r="E45" s="71">
        <v>36</v>
      </c>
      <c r="F45" s="76" t="s">
        <v>63</v>
      </c>
      <c r="G45" s="71">
        <v>0.5</v>
      </c>
      <c r="H45" s="19">
        <v>0</v>
      </c>
      <c r="I45" s="4">
        <v>0</v>
      </c>
      <c r="J45" s="72">
        <v>33</v>
      </c>
      <c r="K45" s="19" t="s">
        <v>63</v>
      </c>
      <c r="L45" s="72">
        <v>0.5</v>
      </c>
      <c r="M45" s="19">
        <v>0</v>
      </c>
      <c r="N45" s="4">
        <v>0</v>
      </c>
      <c r="O45" s="71">
        <v>23</v>
      </c>
      <c r="P45" s="71">
        <v>23</v>
      </c>
      <c r="Q45" s="71">
        <v>1</v>
      </c>
      <c r="R45" s="19">
        <f>200*(O45+1-P45)*Q45/O45</f>
        <v>8.695652173913043</v>
      </c>
      <c r="S45" s="4">
        <v>9</v>
      </c>
      <c r="T45" s="71">
        <v>16</v>
      </c>
      <c r="U45" s="7" t="s">
        <v>63</v>
      </c>
      <c r="V45" s="71">
        <v>1</v>
      </c>
      <c r="W45" s="19">
        <v>0</v>
      </c>
      <c r="X45" s="4">
        <v>0</v>
      </c>
      <c r="Y45" s="72">
        <f t="shared" si="4"/>
        <v>9</v>
      </c>
      <c r="Z45" s="11">
        <f t="shared" si="5"/>
        <v>9</v>
      </c>
    </row>
  </sheetData>
  <autoFilter ref="A3:Z45">
    <sortState ref="A5:Z45">
      <sortCondition descending="1" ref="Z3:Z45"/>
    </sortState>
  </autoFilter>
  <mergeCells count="11">
    <mergeCell ref="A1:Z1"/>
    <mergeCell ref="D2:D3"/>
    <mergeCell ref="C2:C3"/>
    <mergeCell ref="B2:B3"/>
    <mergeCell ref="A2:A3"/>
    <mergeCell ref="E2:I2"/>
    <mergeCell ref="J2:N2"/>
    <mergeCell ref="O2:S2"/>
    <mergeCell ref="T2:X2"/>
    <mergeCell ref="Y2:Y3"/>
    <mergeCell ref="Z2:Z3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"/>
  <sheetViews>
    <sheetView view="pageBreakPreview" zoomScale="70" zoomScaleNormal="100" zoomScaleSheetLayoutView="70" workbookViewId="0">
      <selection activeCell="F4" sqref="F4"/>
    </sheetView>
  </sheetViews>
  <sheetFormatPr defaultRowHeight="15" x14ac:dyDescent="0.25"/>
  <cols>
    <col min="1" max="1" width="5.42578125" style="25" customWidth="1"/>
    <col min="2" max="2" width="21.7109375" style="23" bestFit="1" customWidth="1"/>
    <col min="3" max="4" width="21.7109375" style="23" customWidth="1"/>
    <col min="5" max="5" width="13.140625" style="25" hidden="1" customWidth="1"/>
    <col min="6" max="6" width="13.140625" style="25" customWidth="1"/>
    <col min="7" max="7" width="13.140625" style="25" hidden="1" customWidth="1"/>
    <col min="8" max="8" width="10.140625" style="25" hidden="1" customWidth="1"/>
    <col min="9" max="9" width="10.140625" style="100" customWidth="1"/>
    <col min="10" max="10" width="10.140625" style="40" hidden="1" customWidth="1"/>
    <col min="11" max="11" width="10.140625" style="40" customWidth="1"/>
    <col min="12" max="13" width="10.140625" style="40" hidden="1" customWidth="1"/>
    <col min="14" max="14" width="10.140625" style="100" customWidth="1"/>
    <col min="15" max="15" width="18.140625" style="25" hidden="1" customWidth="1"/>
    <col min="16" max="16" width="11.140625" style="25" customWidth="1"/>
    <col min="17" max="18" width="18.140625" style="25" hidden="1" customWidth="1"/>
    <col min="19" max="19" width="10.140625" style="25" customWidth="1"/>
    <col min="20" max="20" width="21.7109375" style="42" hidden="1" customWidth="1"/>
    <col min="21" max="21" width="13.28515625" style="42" customWidth="1"/>
    <col min="22" max="22" width="21.7109375" style="42" hidden="1" customWidth="1"/>
    <col min="23" max="23" width="14.7109375" style="42" hidden="1" customWidth="1"/>
    <col min="24" max="24" width="11" style="25" customWidth="1"/>
    <col min="25" max="25" width="9.140625" style="23"/>
    <col min="26" max="26" width="12.5703125" style="23" customWidth="1"/>
    <col min="27" max="16384" width="9.140625" style="23"/>
  </cols>
  <sheetData>
    <row r="1" spans="1:26" ht="21" x14ac:dyDescent="0.25">
      <c r="A1" s="195" t="s">
        <v>29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</row>
    <row r="2" spans="1:26" s="123" customFormat="1" ht="65.25" customHeight="1" x14ac:dyDescent="0.25">
      <c r="A2" s="196" t="s">
        <v>2</v>
      </c>
      <c r="B2" s="196" t="s">
        <v>3</v>
      </c>
      <c r="C2" s="196" t="s">
        <v>9</v>
      </c>
      <c r="D2" s="196" t="s">
        <v>124</v>
      </c>
      <c r="E2" s="197" t="s">
        <v>312</v>
      </c>
      <c r="F2" s="197"/>
      <c r="G2" s="197"/>
      <c r="H2" s="197"/>
      <c r="I2" s="197"/>
      <c r="J2" s="197" t="s">
        <v>313</v>
      </c>
      <c r="K2" s="197"/>
      <c r="L2" s="197"/>
      <c r="M2" s="197"/>
      <c r="N2" s="197"/>
      <c r="O2" s="198" t="s">
        <v>315</v>
      </c>
      <c r="P2" s="199"/>
      <c r="Q2" s="199"/>
      <c r="R2" s="199"/>
      <c r="S2" s="200"/>
      <c r="T2" s="198" t="s">
        <v>302</v>
      </c>
      <c r="U2" s="199"/>
      <c r="V2" s="199"/>
      <c r="W2" s="199"/>
      <c r="X2" s="200"/>
      <c r="Y2" s="194" t="s">
        <v>21</v>
      </c>
      <c r="Z2" s="193" t="s">
        <v>149</v>
      </c>
    </row>
    <row r="3" spans="1:26" ht="108.75" customHeight="1" x14ac:dyDescent="0.25">
      <c r="A3" s="196"/>
      <c r="B3" s="196"/>
      <c r="C3" s="196"/>
      <c r="D3" s="196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194"/>
      <c r="Z3" s="193"/>
    </row>
    <row r="4" spans="1:26" ht="99.75" customHeight="1" x14ac:dyDescent="0.25">
      <c r="A4" s="3">
        <v>1</v>
      </c>
      <c r="B4" s="31" t="s">
        <v>88</v>
      </c>
      <c r="C4" s="31" t="s">
        <v>96</v>
      </c>
      <c r="D4" s="31" t="s">
        <v>129</v>
      </c>
      <c r="E4" s="32">
        <v>8</v>
      </c>
      <c r="F4" s="32">
        <v>1</v>
      </c>
      <c r="G4" s="32">
        <v>0.5</v>
      </c>
      <c r="H4" s="19">
        <f>200*(E4+1-F4)*G4/E4</f>
        <v>100</v>
      </c>
      <c r="I4" s="10">
        <v>100</v>
      </c>
      <c r="J4" s="39">
        <v>11</v>
      </c>
      <c r="K4" s="101" t="s">
        <v>63</v>
      </c>
      <c r="L4" s="101">
        <v>0.5</v>
      </c>
      <c r="M4" s="19">
        <v>0</v>
      </c>
      <c r="N4" s="10">
        <v>0</v>
      </c>
      <c r="O4" s="5">
        <v>6</v>
      </c>
      <c r="P4" s="5">
        <v>1</v>
      </c>
      <c r="Q4" s="5">
        <v>1</v>
      </c>
      <c r="R4" s="19">
        <f>200*(O4+1-P4)*Q4/O4</f>
        <v>200</v>
      </c>
      <c r="S4" s="79">
        <v>200</v>
      </c>
      <c r="T4" s="102">
        <v>10</v>
      </c>
      <c r="U4" s="97">
        <v>1</v>
      </c>
      <c r="V4" s="102">
        <v>1</v>
      </c>
      <c r="W4" s="19">
        <f>200*(T4+1-U4)*V4/T4</f>
        <v>200</v>
      </c>
      <c r="X4" s="10">
        <v>200</v>
      </c>
      <c r="Y4" s="5">
        <f t="shared" ref="Y4:Y22" si="0">SUM(I4+N4+S4+X4)</f>
        <v>500</v>
      </c>
      <c r="Z4" s="11">
        <f t="shared" ref="Z4:Z22" si="1">Y4-MIN(N4,S4,X4)</f>
        <v>500</v>
      </c>
    </row>
    <row r="5" spans="1:26" ht="36" customHeight="1" x14ac:dyDescent="0.25">
      <c r="A5" s="3">
        <v>2</v>
      </c>
      <c r="B5" s="49" t="s">
        <v>175</v>
      </c>
      <c r="C5" s="49" t="s">
        <v>181</v>
      </c>
      <c r="D5" s="49" t="s">
        <v>132</v>
      </c>
      <c r="E5" s="5">
        <v>8</v>
      </c>
      <c r="F5" s="50" t="s">
        <v>63</v>
      </c>
      <c r="G5" s="32">
        <v>0.5</v>
      </c>
      <c r="H5" s="19">
        <v>0</v>
      </c>
      <c r="I5" s="4">
        <v>0</v>
      </c>
      <c r="J5" s="39">
        <v>11</v>
      </c>
      <c r="K5" s="19">
        <v>1</v>
      </c>
      <c r="L5" s="101">
        <v>0.5</v>
      </c>
      <c r="M5" s="19">
        <f t="shared" ref="M5:M10" si="2">200*(J5+1-K5)*L5/J5</f>
        <v>100</v>
      </c>
      <c r="N5" s="4">
        <v>100</v>
      </c>
      <c r="O5" s="5">
        <v>6</v>
      </c>
      <c r="P5" s="5">
        <v>2</v>
      </c>
      <c r="Q5" s="5">
        <v>1</v>
      </c>
      <c r="R5" s="19">
        <f>200*(O5+1-P5)*Q5/O5</f>
        <v>166.66666666666666</v>
      </c>
      <c r="S5" s="79">
        <v>167</v>
      </c>
      <c r="T5" s="102">
        <v>10</v>
      </c>
      <c r="U5" s="97">
        <v>4</v>
      </c>
      <c r="V5" s="102">
        <v>1</v>
      </c>
      <c r="W5" s="19">
        <f>200*(T5+1-U5)*V5/T5</f>
        <v>140</v>
      </c>
      <c r="X5" s="79">
        <v>140</v>
      </c>
      <c r="Y5" s="5">
        <f t="shared" si="0"/>
        <v>407</v>
      </c>
      <c r="Z5" s="11">
        <f t="shared" si="1"/>
        <v>307</v>
      </c>
    </row>
    <row r="6" spans="1:26" ht="79.5" customHeight="1" x14ac:dyDescent="0.25">
      <c r="A6" s="3">
        <v>3</v>
      </c>
      <c r="B6" s="49" t="s">
        <v>178</v>
      </c>
      <c r="C6" s="49" t="s">
        <v>184</v>
      </c>
      <c r="D6" s="49" t="s">
        <v>125</v>
      </c>
      <c r="E6" s="5">
        <v>8</v>
      </c>
      <c r="F6" s="50" t="s">
        <v>63</v>
      </c>
      <c r="G6" s="32">
        <v>0.5</v>
      </c>
      <c r="H6" s="19">
        <v>0</v>
      </c>
      <c r="I6" s="4">
        <v>0</v>
      </c>
      <c r="J6" s="39">
        <v>11</v>
      </c>
      <c r="K6" s="19">
        <v>8</v>
      </c>
      <c r="L6" s="101">
        <v>0.5</v>
      </c>
      <c r="M6" s="19">
        <f t="shared" si="2"/>
        <v>36.363636363636367</v>
      </c>
      <c r="N6" s="4">
        <v>37</v>
      </c>
      <c r="O6" s="5">
        <v>6</v>
      </c>
      <c r="P6" s="5">
        <v>5</v>
      </c>
      <c r="Q6" s="5">
        <v>1</v>
      </c>
      <c r="R6" s="19">
        <f>200*(O6+1-P6)*Q6/O6</f>
        <v>66.666666666666671</v>
      </c>
      <c r="S6" s="79">
        <v>67</v>
      </c>
      <c r="T6" s="102">
        <v>10</v>
      </c>
      <c r="U6" s="5">
        <v>1</v>
      </c>
      <c r="V6" s="102">
        <v>1</v>
      </c>
      <c r="W6" s="19">
        <f>200*(T6+1-U6)*V6/T6</f>
        <v>200</v>
      </c>
      <c r="X6" s="79">
        <v>200</v>
      </c>
      <c r="Y6" s="5">
        <f t="shared" si="0"/>
        <v>304</v>
      </c>
      <c r="Z6" s="11">
        <f t="shared" si="1"/>
        <v>267</v>
      </c>
    </row>
    <row r="7" spans="1:26" ht="55.5" customHeight="1" x14ac:dyDescent="0.25">
      <c r="A7" s="3">
        <v>4</v>
      </c>
      <c r="B7" s="31" t="s">
        <v>54</v>
      </c>
      <c r="C7" s="31" t="s">
        <v>89</v>
      </c>
      <c r="D7" s="31" t="s">
        <v>138</v>
      </c>
      <c r="E7" s="5">
        <v>8</v>
      </c>
      <c r="F7" s="5">
        <v>3</v>
      </c>
      <c r="G7" s="32">
        <v>0.5</v>
      </c>
      <c r="H7" s="19">
        <f>200*(E7+1-F7)*G7/E7</f>
        <v>75</v>
      </c>
      <c r="I7" s="10">
        <v>75</v>
      </c>
      <c r="J7" s="39">
        <v>11</v>
      </c>
      <c r="K7" s="101">
        <v>3</v>
      </c>
      <c r="L7" s="101">
        <v>0.5</v>
      </c>
      <c r="M7" s="19">
        <f t="shared" si="2"/>
        <v>81.818181818181813</v>
      </c>
      <c r="N7" s="10">
        <v>82</v>
      </c>
      <c r="O7" s="5">
        <v>6</v>
      </c>
      <c r="P7" s="5">
        <v>4</v>
      </c>
      <c r="Q7" s="5">
        <v>1</v>
      </c>
      <c r="R7" s="19">
        <f>200*(O7+1-P7)*Q7/O7</f>
        <v>100</v>
      </c>
      <c r="S7" s="79">
        <v>100</v>
      </c>
      <c r="T7" s="102">
        <v>10</v>
      </c>
      <c r="U7" s="43" t="s">
        <v>63</v>
      </c>
      <c r="V7" s="102">
        <v>1</v>
      </c>
      <c r="W7" s="19">
        <v>0</v>
      </c>
      <c r="X7" s="4">
        <v>0</v>
      </c>
      <c r="Y7" s="5">
        <f t="shared" si="0"/>
        <v>257</v>
      </c>
      <c r="Z7" s="11">
        <f t="shared" si="1"/>
        <v>257</v>
      </c>
    </row>
    <row r="8" spans="1:26" ht="57" customHeight="1" x14ac:dyDescent="0.25">
      <c r="A8" s="3">
        <v>5</v>
      </c>
      <c r="B8" s="31" t="s">
        <v>55</v>
      </c>
      <c r="C8" s="31" t="s">
        <v>93</v>
      </c>
      <c r="D8" s="31" t="s">
        <v>127</v>
      </c>
      <c r="E8" s="5">
        <v>8</v>
      </c>
      <c r="F8" s="50" t="s">
        <v>63</v>
      </c>
      <c r="G8" s="32">
        <v>0.5</v>
      </c>
      <c r="H8" s="19">
        <v>0</v>
      </c>
      <c r="I8" s="4">
        <v>0</v>
      </c>
      <c r="J8" s="39">
        <v>11</v>
      </c>
      <c r="K8" s="19">
        <v>4</v>
      </c>
      <c r="L8" s="101">
        <v>0.5</v>
      </c>
      <c r="M8" s="19">
        <f t="shared" si="2"/>
        <v>72.727272727272734</v>
      </c>
      <c r="N8" s="4">
        <v>73</v>
      </c>
      <c r="O8" s="5">
        <v>6</v>
      </c>
      <c r="P8" s="5" t="s">
        <v>63</v>
      </c>
      <c r="Q8" s="5">
        <v>1</v>
      </c>
      <c r="R8" s="19">
        <v>0</v>
      </c>
      <c r="S8" s="4">
        <v>0</v>
      </c>
      <c r="T8" s="102">
        <v>10</v>
      </c>
      <c r="U8" s="5">
        <v>2</v>
      </c>
      <c r="V8" s="102">
        <v>1</v>
      </c>
      <c r="W8" s="19">
        <f>200*(T8+1-U8)*V8/T8</f>
        <v>180</v>
      </c>
      <c r="X8" s="79">
        <v>180</v>
      </c>
      <c r="Y8" s="5">
        <f t="shared" si="0"/>
        <v>253</v>
      </c>
      <c r="Z8" s="11">
        <f t="shared" si="1"/>
        <v>253</v>
      </c>
    </row>
    <row r="9" spans="1:26" ht="27.75" customHeight="1" x14ac:dyDescent="0.25">
      <c r="A9" s="3">
        <v>6</v>
      </c>
      <c r="B9" s="49" t="s">
        <v>67</v>
      </c>
      <c r="C9" s="49" t="s">
        <v>91</v>
      </c>
      <c r="D9" s="49" t="s">
        <v>132</v>
      </c>
      <c r="E9" s="5">
        <v>8</v>
      </c>
      <c r="F9" s="5">
        <v>4</v>
      </c>
      <c r="G9" s="32">
        <v>0.5</v>
      </c>
      <c r="H9" s="19">
        <f>200*(E9+1-F9)*G9/E9</f>
        <v>62.5</v>
      </c>
      <c r="I9" s="10">
        <v>63</v>
      </c>
      <c r="J9" s="39">
        <v>11</v>
      </c>
      <c r="K9" s="101">
        <v>5</v>
      </c>
      <c r="L9" s="101">
        <v>0.5</v>
      </c>
      <c r="M9" s="19">
        <f t="shared" si="2"/>
        <v>63.636363636363633</v>
      </c>
      <c r="N9" s="10">
        <v>64</v>
      </c>
      <c r="O9" s="5">
        <v>6</v>
      </c>
      <c r="P9" s="5">
        <v>6</v>
      </c>
      <c r="Q9" s="5">
        <v>1</v>
      </c>
      <c r="R9" s="19">
        <f>200*(O9+1-P9)*Q9/O9</f>
        <v>33.333333333333336</v>
      </c>
      <c r="S9" s="79">
        <v>34</v>
      </c>
      <c r="T9" s="102">
        <v>10</v>
      </c>
      <c r="U9" s="50">
        <v>5</v>
      </c>
      <c r="V9" s="102">
        <v>1</v>
      </c>
      <c r="W9" s="19">
        <f>200*(T9+1-U9)*V9/T9</f>
        <v>120</v>
      </c>
      <c r="X9" s="79">
        <v>120</v>
      </c>
      <c r="Y9" s="5">
        <f t="shared" si="0"/>
        <v>281</v>
      </c>
      <c r="Z9" s="11">
        <f t="shared" si="1"/>
        <v>247</v>
      </c>
    </row>
    <row r="10" spans="1:26" ht="57" customHeight="1" x14ac:dyDescent="0.25">
      <c r="A10" s="3">
        <v>7</v>
      </c>
      <c r="B10" s="49" t="s">
        <v>176</v>
      </c>
      <c r="C10" s="49" t="s">
        <v>182</v>
      </c>
      <c r="D10" s="49" t="s">
        <v>132</v>
      </c>
      <c r="E10" s="5">
        <v>8</v>
      </c>
      <c r="F10" s="50" t="s">
        <v>63</v>
      </c>
      <c r="G10" s="32">
        <v>0.5</v>
      </c>
      <c r="H10" s="19">
        <v>0</v>
      </c>
      <c r="I10" s="4">
        <v>0</v>
      </c>
      <c r="J10" s="39">
        <v>11</v>
      </c>
      <c r="K10" s="19">
        <v>2</v>
      </c>
      <c r="L10" s="101">
        <v>0.5</v>
      </c>
      <c r="M10" s="19">
        <f t="shared" si="2"/>
        <v>90.909090909090907</v>
      </c>
      <c r="N10" s="4">
        <v>91</v>
      </c>
      <c r="O10" s="5">
        <v>6</v>
      </c>
      <c r="P10" s="5">
        <v>3</v>
      </c>
      <c r="Q10" s="5">
        <v>1</v>
      </c>
      <c r="R10" s="19">
        <f>200*(O10+1-P10)*Q10/O10</f>
        <v>133.33333333333334</v>
      </c>
      <c r="S10" s="79">
        <v>134</v>
      </c>
      <c r="T10" s="102">
        <v>10</v>
      </c>
      <c r="U10" s="117" t="s">
        <v>63</v>
      </c>
      <c r="V10" s="102">
        <v>1</v>
      </c>
      <c r="W10" s="19">
        <v>0</v>
      </c>
      <c r="X10" s="79">
        <v>0</v>
      </c>
      <c r="Y10" s="5">
        <f t="shared" si="0"/>
        <v>225</v>
      </c>
      <c r="Z10" s="11">
        <f t="shared" si="1"/>
        <v>225</v>
      </c>
    </row>
    <row r="11" spans="1:26" ht="66" customHeight="1" x14ac:dyDescent="0.25">
      <c r="A11" s="3">
        <v>8</v>
      </c>
      <c r="B11" s="49" t="s">
        <v>66</v>
      </c>
      <c r="C11" s="49" t="s">
        <v>90</v>
      </c>
      <c r="D11" s="49" t="s">
        <v>131</v>
      </c>
      <c r="E11" s="5">
        <v>8</v>
      </c>
      <c r="F11" s="5">
        <v>2</v>
      </c>
      <c r="G11" s="32">
        <v>0.5</v>
      </c>
      <c r="H11" s="19">
        <f>200*(E11+1-F11)*G11/E11</f>
        <v>87.5</v>
      </c>
      <c r="I11" s="10">
        <v>88</v>
      </c>
      <c r="J11" s="39">
        <v>11</v>
      </c>
      <c r="K11" s="101" t="s">
        <v>63</v>
      </c>
      <c r="L11" s="101">
        <v>0.5</v>
      </c>
      <c r="M11" s="19">
        <v>0</v>
      </c>
      <c r="N11" s="10">
        <v>0</v>
      </c>
      <c r="O11" s="5">
        <v>6</v>
      </c>
      <c r="P11" s="5" t="s">
        <v>63</v>
      </c>
      <c r="Q11" s="5">
        <v>1</v>
      </c>
      <c r="R11" s="19">
        <v>0</v>
      </c>
      <c r="S11" s="4">
        <v>0</v>
      </c>
      <c r="T11" s="102">
        <v>10</v>
      </c>
      <c r="U11" s="97">
        <v>5</v>
      </c>
      <c r="V11" s="102">
        <v>1</v>
      </c>
      <c r="W11" s="19">
        <f>200*(T11+1-U11)*V11/T11</f>
        <v>120</v>
      </c>
      <c r="X11" s="79">
        <v>120</v>
      </c>
      <c r="Y11" s="5">
        <f t="shared" si="0"/>
        <v>208</v>
      </c>
      <c r="Z11" s="11">
        <f t="shared" si="1"/>
        <v>208</v>
      </c>
    </row>
    <row r="12" spans="1:26" ht="27.75" customHeight="1" x14ac:dyDescent="0.25">
      <c r="A12" s="3">
        <v>9</v>
      </c>
      <c r="B12" s="49" t="s">
        <v>83</v>
      </c>
      <c r="C12" s="49" t="s">
        <v>282</v>
      </c>
      <c r="D12" s="49" t="s">
        <v>138</v>
      </c>
      <c r="E12" s="5">
        <v>8</v>
      </c>
      <c r="F12" s="50" t="s">
        <v>63</v>
      </c>
      <c r="G12" s="32">
        <v>0.5</v>
      </c>
      <c r="H12" s="19">
        <v>0</v>
      </c>
      <c r="I12" s="4">
        <v>0</v>
      </c>
      <c r="J12" s="39">
        <v>11</v>
      </c>
      <c r="K12" s="19" t="s">
        <v>63</v>
      </c>
      <c r="L12" s="101">
        <v>0.5</v>
      </c>
      <c r="M12" s="19">
        <v>0</v>
      </c>
      <c r="N12" s="4">
        <v>0</v>
      </c>
      <c r="O12" s="5">
        <v>6</v>
      </c>
      <c r="P12" s="5" t="s">
        <v>63</v>
      </c>
      <c r="Q12" s="5">
        <v>1</v>
      </c>
      <c r="R12" s="19">
        <v>0</v>
      </c>
      <c r="S12" s="4">
        <v>0</v>
      </c>
      <c r="T12" s="102">
        <v>10</v>
      </c>
      <c r="U12" s="50">
        <v>3</v>
      </c>
      <c r="V12" s="102">
        <v>1</v>
      </c>
      <c r="W12" s="19">
        <f>200*(T12+1-U12)*V12/T12</f>
        <v>160</v>
      </c>
      <c r="X12" s="79">
        <v>160</v>
      </c>
      <c r="Y12" s="5">
        <f t="shared" si="0"/>
        <v>160</v>
      </c>
      <c r="Z12" s="11">
        <f t="shared" si="1"/>
        <v>160</v>
      </c>
    </row>
    <row r="13" spans="1:26" ht="27.75" customHeight="1" x14ac:dyDescent="0.25">
      <c r="A13" s="3">
        <v>10</v>
      </c>
      <c r="B13" s="31" t="s">
        <v>137</v>
      </c>
      <c r="C13" s="31" t="s">
        <v>94</v>
      </c>
      <c r="D13" s="31" t="s">
        <v>127</v>
      </c>
      <c r="E13" s="5">
        <v>8</v>
      </c>
      <c r="F13" s="50" t="s">
        <v>63</v>
      </c>
      <c r="G13" s="32">
        <v>0.5</v>
      </c>
      <c r="H13" s="19">
        <v>0</v>
      </c>
      <c r="I13" s="4">
        <v>0</v>
      </c>
      <c r="J13" s="39">
        <v>11</v>
      </c>
      <c r="K13" s="19" t="s">
        <v>63</v>
      </c>
      <c r="L13" s="101">
        <v>0.5</v>
      </c>
      <c r="M13" s="19">
        <v>0</v>
      </c>
      <c r="N13" s="4">
        <v>0</v>
      </c>
      <c r="O13" s="5">
        <v>6</v>
      </c>
      <c r="P13" s="5" t="s">
        <v>63</v>
      </c>
      <c r="Q13" s="5">
        <v>1</v>
      </c>
      <c r="R13" s="19">
        <v>0</v>
      </c>
      <c r="S13" s="4">
        <v>0</v>
      </c>
      <c r="T13" s="102">
        <v>10</v>
      </c>
      <c r="U13" s="5">
        <v>4</v>
      </c>
      <c r="V13" s="102">
        <v>1</v>
      </c>
      <c r="W13" s="19">
        <f>200*(T13+1-U13)*V13/T13</f>
        <v>140</v>
      </c>
      <c r="X13" s="10">
        <v>140</v>
      </c>
      <c r="Y13" s="5">
        <f t="shared" si="0"/>
        <v>140</v>
      </c>
      <c r="Z13" s="11">
        <f t="shared" si="1"/>
        <v>140</v>
      </c>
    </row>
    <row r="14" spans="1:26" ht="27.75" customHeight="1" x14ac:dyDescent="0.25">
      <c r="A14" s="3">
        <v>11</v>
      </c>
      <c r="B14" s="49" t="s">
        <v>283</v>
      </c>
      <c r="C14" s="49" t="s">
        <v>284</v>
      </c>
      <c r="D14" s="49" t="s">
        <v>127</v>
      </c>
      <c r="E14" s="5">
        <v>8</v>
      </c>
      <c r="F14" s="50" t="s">
        <v>63</v>
      </c>
      <c r="G14" s="32">
        <v>0.5</v>
      </c>
      <c r="H14" s="19">
        <v>0</v>
      </c>
      <c r="I14" s="4">
        <v>0</v>
      </c>
      <c r="J14" s="39">
        <v>11</v>
      </c>
      <c r="K14" s="19" t="s">
        <v>63</v>
      </c>
      <c r="L14" s="101">
        <v>0.5</v>
      </c>
      <c r="M14" s="19">
        <v>0</v>
      </c>
      <c r="N14" s="4">
        <v>0</v>
      </c>
      <c r="O14" s="5">
        <v>6</v>
      </c>
      <c r="P14" s="5" t="s">
        <v>63</v>
      </c>
      <c r="Q14" s="5">
        <v>1</v>
      </c>
      <c r="R14" s="19">
        <v>0</v>
      </c>
      <c r="S14" s="4">
        <v>0</v>
      </c>
      <c r="T14" s="102">
        <v>10</v>
      </c>
      <c r="U14" s="50">
        <v>6</v>
      </c>
      <c r="V14" s="102">
        <v>1</v>
      </c>
      <c r="W14" s="19">
        <f>200*(T14+1-U14)*V14/T14</f>
        <v>100</v>
      </c>
      <c r="X14" s="79">
        <v>100</v>
      </c>
      <c r="Y14" s="5">
        <f t="shared" si="0"/>
        <v>100</v>
      </c>
      <c r="Z14" s="11">
        <f t="shared" si="1"/>
        <v>100</v>
      </c>
    </row>
    <row r="15" spans="1:26" ht="27.75" customHeight="1" x14ac:dyDescent="0.25">
      <c r="A15" s="3">
        <v>12</v>
      </c>
      <c r="B15" s="49" t="s">
        <v>57</v>
      </c>
      <c r="C15" s="49" t="s">
        <v>92</v>
      </c>
      <c r="D15" s="49" t="s">
        <v>129</v>
      </c>
      <c r="E15" s="5">
        <v>8</v>
      </c>
      <c r="F15" s="5">
        <v>5</v>
      </c>
      <c r="G15" s="32">
        <v>0.5</v>
      </c>
      <c r="H15" s="19">
        <f>200*(E15+1-F15)*G15/E15</f>
        <v>50</v>
      </c>
      <c r="I15" s="10">
        <v>50</v>
      </c>
      <c r="J15" s="39">
        <v>11</v>
      </c>
      <c r="K15" s="101">
        <v>7</v>
      </c>
      <c r="L15" s="101">
        <v>0.5</v>
      </c>
      <c r="M15" s="19">
        <f>200*(J15+1-K15)*L15/J15</f>
        <v>45.454545454545453</v>
      </c>
      <c r="N15" s="10">
        <v>46</v>
      </c>
      <c r="O15" s="5">
        <v>6</v>
      </c>
      <c r="P15" s="5" t="s">
        <v>63</v>
      </c>
      <c r="Q15" s="5">
        <v>1</v>
      </c>
      <c r="R15" s="19">
        <v>0</v>
      </c>
      <c r="S15" s="4">
        <v>0</v>
      </c>
      <c r="T15" s="102">
        <v>10</v>
      </c>
      <c r="U15" s="43" t="s">
        <v>63</v>
      </c>
      <c r="V15" s="102">
        <v>1</v>
      </c>
      <c r="W15" s="19">
        <v>0</v>
      </c>
      <c r="X15" s="4">
        <v>0</v>
      </c>
      <c r="Y15" s="5">
        <f t="shared" si="0"/>
        <v>96</v>
      </c>
      <c r="Z15" s="11">
        <f t="shared" si="1"/>
        <v>96</v>
      </c>
    </row>
    <row r="16" spans="1:26" ht="27.75" customHeight="1" x14ac:dyDescent="0.25">
      <c r="A16" s="3">
        <v>13</v>
      </c>
      <c r="B16" s="49" t="s">
        <v>68</v>
      </c>
      <c r="C16" s="49" t="s">
        <v>95</v>
      </c>
      <c r="D16" s="49" t="s">
        <v>135</v>
      </c>
      <c r="E16" s="5">
        <v>8</v>
      </c>
      <c r="F16" s="5">
        <v>4</v>
      </c>
      <c r="G16" s="32">
        <v>0.5</v>
      </c>
      <c r="H16" s="19">
        <f>200*(E16+1-F16)*G16/E16</f>
        <v>62.5</v>
      </c>
      <c r="I16" s="10">
        <v>63</v>
      </c>
      <c r="J16" s="39">
        <v>11</v>
      </c>
      <c r="K16" s="101">
        <v>9</v>
      </c>
      <c r="L16" s="101">
        <v>0.5</v>
      </c>
      <c r="M16" s="19">
        <f>200*(J16+1-K16)*L16/J16</f>
        <v>27.272727272727273</v>
      </c>
      <c r="N16" s="10">
        <v>28</v>
      </c>
      <c r="O16" s="5">
        <v>6</v>
      </c>
      <c r="P16" s="5" t="s">
        <v>63</v>
      </c>
      <c r="Q16" s="5">
        <v>1</v>
      </c>
      <c r="R16" s="19">
        <v>0</v>
      </c>
      <c r="S16" s="4">
        <v>0</v>
      </c>
      <c r="T16" s="102">
        <v>10</v>
      </c>
      <c r="U16" s="43" t="s">
        <v>63</v>
      </c>
      <c r="V16" s="102">
        <v>1</v>
      </c>
      <c r="W16" s="19">
        <v>0</v>
      </c>
      <c r="X16" s="4">
        <v>0</v>
      </c>
      <c r="Y16" s="5">
        <f t="shared" si="0"/>
        <v>91</v>
      </c>
      <c r="Z16" s="11">
        <f t="shared" si="1"/>
        <v>91</v>
      </c>
    </row>
    <row r="17" spans="1:26" ht="27.75" customHeight="1" x14ac:dyDescent="0.25">
      <c r="A17" s="3">
        <v>14</v>
      </c>
      <c r="B17" s="49" t="s">
        <v>285</v>
      </c>
      <c r="C17" s="49" t="s">
        <v>286</v>
      </c>
      <c r="D17" s="49" t="s">
        <v>287</v>
      </c>
      <c r="E17" s="5">
        <v>8</v>
      </c>
      <c r="F17" s="50" t="s">
        <v>63</v>
      </c>
      <c r="G17" s="32">
        <v>0.5</v>
      </c>
      <c r="H17" s="19">
        <v>0</v>
      </c>
      <c r="I17" s="4">
        <v>0</v>
      </c>
      <c r="J17" s="39">
        <v>11</v>
      </c>
      <c r="K17" s="19" t="s">
        <v>63</v>
      </c>
      <c r="L17" s="101">
        <v>0.5</v>
      </c>
      <c r="M17" s="19">
        <v>0</v>
      </c>
      <c r="N17" s="4">
        <v>0</v>
      </c>
      <c r="O17" s="5">
        <v>6</v>
      </c>
      <c r="P17" s="5" t="s">
        <v>63</v>
      </c>
      <c r="Q17" s="5">
        <v>1</v>
      </c>
      <c r="R17" s="19">
        <v>0</v>
      </c>
      <c r="S17" s="4">
        <v>0</v>
      </c>
      <c r="T17" s="102">
        <v>10</v>
      </c>
      <c r="U17" s="5">
        <v>7</v>
      </c>
      <c r="V17" s="102">
        <v>1</v>
      </c>
      <c r="W17" s="19">
        <f>200*(T17+1-U17)*V17/T17</f>
        <v>80</v>
      </c>
      <c r="X17" s="79">
        <v>80</v>
      </c>
      <c r="Y17" s="5">
        <f t="shared" si="0"/>
        <v>80</v>
      </c>
      <c r="Z17" s="11">
        <f t="shared" si="1"/>
        <v>80</v>
      </c>
    </row>
    <row r="18" spans="1:26" ht="27.75" customHeight="1" x14ac:dyDescent="0.25">
      <c r="A18" s="3">
        <v>15</v>
      </c>
      <c r="B18" s="49" t="s">
        <v>303</v>
      </c>
      <c r="C18" s="49" t="s">
        <v>288</v>
      </c>
      <c r="D18" s="49" t="s">
        <v>304</v>
      </c>
      <c r="E18" s="5">
        <v>8</v>
      </c>
      <c r="F18" s="50" t="s">
        <v>63</v>
      </c>
      <c r="G18" s="32">
        <v>0.5</v>
      </c>
      <c r="H18" s="19">
        <v>0</v>
      </c>
      <c r="I18" s="4">
        <v>0</v>
      </c>
      <c r="J18" s="39">
        <v>11</v>
      </c>
      <c r="K18" s="19" t="s">
        <v>63</v>
      </c>
      <c r="L18" s="101">
        <v>0.5</v>
      </c>
      <c r="M18" s="19">
        <v>0</v>
      </c>
      <c r="N18" s="4">
        <v>0</v>
      </c>
      <c r="O18" s="5">
        <v>6</v>
      </c>
      <c r="P18" s="5" t="s">
        <v>63</v>
      </c>
      <c r="Q18" s="5">
        <v>1</v>
      </c>
      <c r="R18" s="19">
        <v>0</v>
      </c>
      <c r="S18" s="4">
        <v>0</v>
      </c>
      <c r="T18" s="102">
        <v>10</v>
      </c>
      <c r="U18" s="5">
        <v>8</v>
      </c>
      <c r="V18" s="102">
        <v>1</v>
      </c>
      <c r="W18" s="19">
        <f>200*(T18+1-U18)*V18/T18</f>
        <v>60</v>
      </c>
      <c r="X18" s="79">
        <v>60</v>
      </c>
      <c r="Y18" s="5">
        <f t="shared" si="0"/>
        <v>60</v>
      </c>
      <c r="Z18" s="11">
        <f t="shared" si="1"/>
        <v>60</v>
      </c>
    </row>
    <row r="19" spans="1:26" ht="27.75" customHeight="1" x14ac:dyDescent="0.25">
      <c r="A19" s="3">
        <v>16</v>
      </c>
      <c r="B19" s="49" t="s">
        <v>179</v>
      </c>
      <c r="C19" s="49" t="s">
        <v>185</v>
      </c>
      <c r="D19" s="49" t="s">
        <v>125</v>
      </c>
      <c r="E19" s="5">
        <v>8</v>
      </c>
      <c r="F19" s="50" t="s">
        <v>63</v>
      </c>
      <c r="G19" s="32">
        <v>0.5</v>
      </c>
      <c r="H19" s="19">
        <v>0</v>
      </c>
      <c r="I19" s="4">
        <v>0</v>
      </c>
      <c r="J19" s="39">
        <v>11</v>
      </c>
      <c r="K19" s="19">
        <v>10</v>
      </c>
      <c r="L19" s="101">
        <v>0.5</v>
      </c>
      <c r="M19" s="19">
        <f>200*(J19+1-K19)*L19/J19</f>
        <v>18.181818181818183</v>
      </c>
      <c r="N19" s="4">
        <v>19</v>
      </c>
      <c r="O19" s="5">
        <v>6</v>
      </c>
      <c r="P19" s="5" t="s">
        <v>63</v>
      </c>
      <c r="Q19" s="5">
        <v>1</v>
      </c>
      <c r="R19" s="19">
        <v>0</v>
      </c>
      <c r="S19" s="4">
        <v>0</v>
      </c>
      <c r="T19" s="102">
        <v>10</v>
      </c>
      <c r="U19" s="50">
        <v>9</v>
      </c>
      <c r="V19" s="102">
        <v>1</v>
      </c>
      <c r="W19" s="19">
        <f>200*(T19+1-U19)*V19/T19</f>
        <v>40</v>
      </c>
      <c r="X19" s="79">
        <v>40</v>
      </c>
      <c r="Y19" s="5">
        <f t="shared" si="0"/>
        <v>59</v>
      </c>
      <c r="Z19" s="11">
        <f t="shared" si="1"/>
        <v>59</v>
      </c>
    </row>
    <row r="20" spans="1:26" x14ac:dyDescent="0.25">
      <c r="A20" s="3">
        <v>17</v>
      </c>
      <c r="B20" s="49" t="s">
        <v>177</v>
      </c>
      <c r="C20" s="49" t="s">
        <v>183</v>
      </c>
      <c r="D20" s="49" t="s">
        <v>132</v>
      </c>
      <c r="E20" s="5">
        <v>8</v>
      </c>
      <c r="F20" s="50" t="s">
        <v>63</v>
      </c>
      <c r="G20" s="32">
        <v>0.5</v>
      </c>
      <c r="H20" s="19">
        <v>0</v>
      </c>
      <c r="I20" s="4">
        <v>0</v>
      </c>
      <c r="J20" s="39">
        <v>11</v>
      </c>
      <c r="K20" s="19">
        <v>6</v>
      </c>
      <c r="L20" s="101">
        <v>0.5</v>
      </c>
      <c r="M20" s="19">
        <f>200*(J20+1-K20)*L20/J20</f>
        <v>54.545454545454547</v>
      </c>
      <c r="N20" s="4">
        <v>55</v>
      </c>
      <c r="O20" s="5">
        <v>6</v>
      </c>
      <c r="P20" s="5" t="s">
        <v>63</v>
      </c>
      <c r="Q20" s="5">
        <v>1</v>
      </c>
      <c r="R20" s="19">
        <v>0</v>
      </c>
      <c r="S20" s="4">
        <v>0</v>
      </c>
      <c r="T20" s="102">
        <v>10</v>
      </c>
      <c r="U20" s="43" t="s">
        <v>63</v>
      </c>
      <c r="V20" s="102">
        <v>1</v>
      </c>
      <c r="W20" s="19">
        <v>0</v>
      </c>
      <c r="X20" s="4">
        <v>0</v>
      </c>
      <c r="Y20" s="5">
        <f t="shared" si="0"/>
        <v>55</v>
      </c>
      <c r="Z20" s="11">
        <f t="shared" si="1"/>
        <v>55</v>
      </c>
    </row>
    <row r="21" spans="1:26" x14ac:dyDescent="0.25">
      <c r="A21" s="3">
        <v>18</v>
      </c>
      <c r="B21" s="49" t="s">
        <v>289</v>
      </c>
      <c r="C21" s="49" t="s">
        <v>290</v>
      </c>
      <c r="D21" s="49" t="s">
        <v>134</v>
      </c>
      <c r="E21" s="5">
        <v>8</v>
      </c>
      <c r="F21" s="50" t="s">
        <v>63</v>
      </c>
      <c r="G21" s="32">
        <v>0.5</v>
      </c>
      <c r="H21" s="19">
        <v>0</v>
      </c>
      <c r="I21" s="4">
        <v>0</v>
      </c>
      <c r="J21" s="39">
        <v>11</v>
      </c>
      <c r="K21" s="19" t="s">
        <v>63</v>
      </c>
      <c r="L21" s="101">
        <v>0.5</v>
      </c>
      <c r="M21" s="19">
        <v>0</v>
      </c>
      <c r="N21" s="4">
        <v>0</v>
      </c>
      <c r="O21" s="5">
        <v>6</v>
      </c>
      <c r="P21" s="5" t="s">
        <v>63</v>
      </c>
      <c r="Q21" s="5">
        <v>1</v>
      </c>
      <c r="R21" s="19">
        <v>0</v>
      </c>
      <c r="S21" s="4">
        <v>0</v>
      </c>
      <c r="T21" s="102">
        <v>10</v>
      </c>
      <c r="U21" s="5">
        <v>10</v>
      </c>
      <c r="V21" s="102">
        <v>1</v>
      </c>
      <c r="W21" s="19">
        <f>200*(T21+1-U21)*V21/T21</f>
        <v>20</v>
      </c>
      <c r="X21" s="79">
        <v>20</v>
      </c>
      <c r="Y21" s="5">
        <f t="shared" si="0"/>
        <v>20</v>
      </c>
      <c r="Z21" s="11">
        <f t="shared" si="1"/>
        <v>20</v>
      </c>
    </row>
    <row r="22" spans="1:26" x14ac:dyDescent="0.25">
      <c r="A22" s="3">
        <v>19</v>
      </c>
      <c r="B22" s="49" t="s">
        <v>180</v>
      </c>
      <c r="C22" s="49" t="s">
        <v>186</v>
      </c>
      <c r="D22" s="49" t="s">
        <v>136</v>
      </c>
      <c r="E22" s="5">
        <v>8</v>
      </c>
      <c r="F22" s="50" t="s">
        <v>63</v>
      </c>
      <c r="G22" s="32">
        <v>0.5</v>
      </c>
      <c r="H22" s="19">
        <v>0</v>
      </c>
      <c r="I22" s="4">
        <v>0</v>
      </c>
      <c r="J22" s="39">
        <v>11</v>
      </c>
      <c r="K22" s="19">
        <v>11</v>
      </c>
      <c r="L22" s="101">
        <v>0.5</v>
      </c>
      <c r="M22" s="19">
        <f>200*(J22+1-K22)*L22/J22</f>
        <v>9.0909090909090917</v>
      </c>
      <c r="N22" s="4">
        <v>10</v>
      </c>
      <c r="O22" s="5">
        <v>6</v>
      </c>
      <c r="P22" s="5" t="s">
        <v>63</v>
      </c>
      <c r="Q22" s="5">
        <v>1</v>
      </c>
      <c r="R22" s="19">
        <v>0</v>
      </c>
      <c r="S22" s="4">
        <v>0</v>
      </c>
      <c r="T22" s="102">
        <v>10</v>
      </c>
      <c r="U22" s="43" t="s">
        <v>63</v>
      </c>
      <c r="V22" s="102">
        <v>1</v>
      </c>
      <c r="W22" s="19">
        <v>0</v>
      </c>
      <c r="X22" s="4">
        <v>0</v>
      </c>
      <c r="Y22" s="5">
        <f t="shared" si="0"/>
        <v>10</v>
      </c>
      <c r="Z22" s="11">
        <f t="shared" si="1"/>
        <v>10</v>
      </c>
    </row>
  </sheetData>
  <autoFilter ref="A3:AA3">
    <sortState ref="A5:Z22">
      <sortCondition descending="1" ref="Z3"/>
    </sortState>
  </autoFilter>
  <mergeCells count="11">
    <mergeCell ref="Z2:Z3"/>
    <mergeCell ref="Y2:Y3"/>
    <mergeCell ref="A1:X1"/>
    <mergeCell ref="D2:D3"/>
    <mergeCell ref="C2:C3"/>
    <mergeCell ref="B2:B3"/>
    <mergeCell ref="A2:A3"/>
    <mergeCell ref="E2:I2"/>
    <mergeCell ref="J2:N2"/>
    <mergeCell ref="O2:S2"/>
    <mergeCell ref="T2:X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17" max="26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"/>
  <sheetViews>
    <sheetView view="pageBreakPreview" zoomScale="85" zoomScaleNormal="100" zoomScaleSheetLayoutView="85" zoomScalePageLayoutView="85" workbookViewId="0">
      <selection activeCell="P10" sqref="P10"/>
    </sheetView>
  </sheetViews>
  <sheetFormatPr defaultRowHeight="15" x14ac:dyDescent="0.25"/>
  <cols>
    <col min="1" max="1" width="6.5703125" style="16" customWidth="1"/>
    <col min="2" max="2" width="31.7109375" style="16" customWidth="1"/>
    <col min="3" max="3" width="22.5703125" style="16" customWidth="1"/>
    <col min="4" max="4" width="12.5703125" style="16" customWidth="1"/>
    <col min="5" max="5" width="9.42578125" style="21" hidden="1" customWidth="1"/>
    <col min="6" max="6" width="9.42578125" style="21" customWidth="1"/>
    <col min="7" max="7" width="9.7109375" style="21" hidden="1" customWidth="1"/>
    <col min="8" max="8" width="7.5703125" style="21" hidden="1" customWidth="1"/>
    <col min="9" max="9" width="6.5703125" style="21" bestFit="1" customWidth="1"/>
    <col min="10" max="10" width="6.5703125" style="21" hidden="1" customWidth="1"/>
    <col min="11" max="11" width="6.5703125" style="21" customWidth="1"/>
    <col min="12" max="12" width="6.5703125" style="21" hidden="1" customWidth="1"/>
    <col min="13" max="13" width="11.28515625" style="21" hidden="1" customWidth="1"/>
    <col min="14" max="14" width="6.5703125" style="21" customWidth="1"/>
    <col min="15" max="15" width="9.42578125" style="21" hidden="1" customWidth="1"/>
    <col min="16" max="16" width="9.140625" style="21" customWidth="1"/>
    <col min="17" max="17" width="9" style="21" hidden="1" customWidth="1"/>
    <col min="18" max="18" width="7.85546875" style="21" hidden="1" customWidth="1"/>
    <col min="19" max="19" width="9" style="21" customWidth="1"/>
    <col min="20" max="20" width="6.5703125" style="21" hidden="1" customWidth="1"/>
    <col min="21" max="21" width="10.7109375" style="21" customWidth="1"/>
    <col min="22" max="22" width="6.5703125" style="21" hidden="1" customWidth="1"/>
    <col min="23" max="23" width="12.42578125" style="21" hidden="1" customWidth="1"/>
    <col min="24" max="24" width="6.5703125" style="21" customWidth="1"/>
    <col min="25" max="25" width="11.42578125" style="16" bestFit="1" customWidth="1"/>
    <col min="26" max="26" width="15.42578125" style="21" customWidth="1"/>
    <col min="27" max="16384" width="9.140625" style="16"/>
  </cols>
  <sheetData>
    <row r="1" spans="1:26" ht="21" x14ac:dyDescent="0.35">
      <c r="A1" s="203" t="s">
        <v>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4"/>
    </row>
    <row r="2" spans="1:26" s="23" customFormat="1" ht="63.75" customHeight="1" x14ac:dyDescent="0.25">
      <c r="A2" s="82"/>
      <c r="B2" s="82"/>
      <c r="C2" s="82"/>
      <c r="D2" s="82"/>
      <c r="E2" s="197" t="s">
        <v>312</v>
      </c>
      <c r="F2" s="197"/>
      <c r="G2" s="197"/>
      <c r="H2" s="197"/>
      <c r="I2" s="197"/>
      <c r="J2" s="197" t="s">
        <v>323</v>
      </c>
      <c r="K2" s="197"/>
      <c r="L2" s="197"/>
      <c r="M2" s="197"/>
      <c r="N2" s="197"/>
      <c r="O2" s="197" t="s">
        <v>316</v>
      </c>
      <c r="P2" s="197"/>
      <c r="Q2" s="197"/>
      <c r="R2" s="197"/>
      <c r="S2" s="197"/>
      <c r="T2" s="197" t="s">
        <v>251</v>
      </c>
      <c r="U2" s="197"/>
      <c r="V2" s="197"/>
      <c r="W2" s="197"/>
      <c r="X2" s="197"/>
      <c r="Y2" s="202" t="s">
        <v>21</v>
      </c>
      <c r="Z2" s="201" t="s">
        <v>139</v>
      </c>
    </row>
    <row r="3" spans="1:26" s="21" customFormat="1" ht="129" customHeight="1" x14ac:dyDescent="0.25">
      <c r="A3" s="30" t="s">
        <v>2</v>
      </c>
      <c r="B3" s="30" t="s">
        <v>3</v>
      </c>
      <c r="C3" s="30" t="s">
        <v>9</v>
      </c>
      <c r="D3" s="30" t="s">
        <v>145</v>
      </c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30" t="s">
        <v>330</v>
      </c>
      <c r="Y3" s="202"/>
      <c r="Z3" s="201"/>
    </row>
    <row r="4" spans="1:26" s="44" customFormat="1" ht="27.75" customHeight="1" x14ac:dyDescent="0.25">
      <c r="A4" s="51">
        <v>1</v>
      </c>
      <c r="B4" s="41" t="s">
        <v>151</v>
      </c>
      <c r="C4" s="52" t="s">
        <v>219</v>
      </c>
      <c r="D4" s="41" t="s">
        <v>146</v>
      </c>
      <c r="E4" s="51">
        <v>2</v>
      </c>
      <c r="F4" s="51" t="s">
        <v>63</v>
      </c>
      <c r="G4" s="51">
        <v>0.5</v>
      </c>
      <c r="H4" s="51">
        <v>0</v>
      </c>
      <c r="I4" s="53">
        <v>0</v>
      </c>
      <c r="J4" s="103">
        <v>1</v>
      </c>
      <c r="K4" s="103">
        <v>1</v>
      </c>
      <c r="L4" s="103">
        <v>0.5</v>
      </c>
      <c r="M4" s="19">
        <f>200*(J4+1-K4)*L4/J4</f>
        <v>100</v>
      </c>
      <c r="N4" s="53">
        <v>100</v>
      </c>
      <c r="O4" s="103">
        <v>2</v>
      </c>
      <c r="P4" s="103">
        <v>1</v>
      </c>
      <c r="Q4" s="103">
        <v>1</v>
      </c>
      <c r="R4" s="19">
        <f>200*(O4+1-P4)*Q4/O4</f>
        <v>200</v>
      </c>
      <c r="S4" s="53">
        <v>200</v>
      </c>
      <c r="T4" s="103">
        <v>2</v>
      </c>
      <c r="U4" s="104">
        <v>1</v>
      </c>
      <c r="V4" s="103">
        <v>1</v>
      </c>
      <c r="W4" s="19">
        <f>200*(T4+1-U4)*V4/T4</f>
        <v>200</v>
      </c>
      <c r="X4" s="53">
        <v>200</v>
      </c>
      <c r="Y4" s="51">
        <f>SUM(I4+N4+S4+X4)</f>
        <v>500</v>
      </c>
      <c r="Z4" s="51">
        <f>Y4-MIN(N4,S4,X4)</f>
        <v>400</v>
      </c>
    </row>
    <row r="5" spans="1:26" s="44" customFormat="1" ht="27.75" customHeight="1" x14ac:dyDescent="0.25">
      <c r="A5" s="62">
        <v>2</v>
      </c>
      <c r="B5" s="41" t="s">
        <v>27</v>
      </c>
      <c r="C5" s="41" t="s">
        <v>30</v>
      </c>
      <c r="D5" s="41" t="s">
        <v>146</v>
      </c>
      <c r="E5" s="54">
        <v>2</v>
      </c>
      <c r="F5" s="54">
        <v>2</v>
      </c>
      <c r="G5" s="54">
        <v>0.5</v>
      </c>
      <c r="H5" s="19">
        <f>200*(E5+1-F5)*G5/E5</f>
        <v>50</v>
      </c>
      <c r="I5" s="53">
        <v>50</v>
      </c>
      <c r="J5" s="103" t="s">
        <v>63</v>
      </c>
      <c r="K5" s="103" t="s">
        <v>63</v>
      </c>
      <c r="L5" s="103">
        <v>0.5</v>
      </c>
      <c r="M5" s="19">
        <v>0</v>
      </c>
      <c r="N5" s="53">
        <v>0</v>
      </c>
      <c r="O5" s="103">
        <v>2</v>
      </c>
      <c r="P5" s="103">
        <v>2</v>
      </c>
      <c r="Q5" s="103">
        <v>1</v>
      </c>
      <c r="R5" s="19">
        <f>200*(O5+1-P5)*Q5/O5</f>
        <v>100</v>
      </c>
      <c r="S5" s="53">
        <v>100</v>
      </c>
      <c r="T5" s="103">
        <v>2</v>
      </c>
      <c r="U5" s="104">
        <v>2</v>
      </c>
      <c r="V5" s="103">
        <v>1</v>
      </c>
      <c r="W5" s="19">
        <f>200*(T5+1-U5)*V5/T5</f>
        <v>100</v>
      </c>
      <c r="X5" s="53">
        <v>100</v>
      </c>
      <c r="Y5" s="51">
        <f>SUM(I5+N5+S5+X5)</f>
        <v>250</v>
      </c>
      <c r="Z5" s="51">
        <f>Y5-MIN(N5,S5,X5)</f>
        <v>250</v>
      </c>
    </row>
    <row r="6" spans="1:26" x14ac:dyDescent="0.25">
      <c r="T6" s="21">
        <v>40</v>
      </c>
      <c r="U6" s="21" t="s">
        <v>63</v>
      </c>
      <c r="V6" s="21">
        <v>40</v>
      </c>
    </row>
  </sheetData>
  <autoFilter ref="A3:Z5">
    <sortState ref="A3:AG4">
      <sortCondition ref="Z2:Z4"/>
    </sortState>
  </autoFilter>
  <mergeCells count="7">
    <mergeCell ref="Z2:Z3"/>
    <mergeCell ref="Y2:Y3"/>
    <mergeCell ref="A1:Y1"/>
    <mergeCell ref="E2:I2"/>
    <mergeCell ref="J2:N2"/>
    <mergeCell ref="O2:S2"/>
    <mergeCell ref="T2:X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27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18"/>
  <sheetViews>
    <sheetView view="pageBreakPreview" zoomScale="70" zoomScaleNormal="100" zoomScaleSheetLayoutView="70" zoomScalePageLayoutView="115" workbookViewId="0">
      <selection activeCell="N4" sqref="N4"/>
    </sheetView>
  </sheetViews>
  <sheetFormatPr defaultRowHeight="15" x14ac:dyDescent="0.25"/>
  <cols>
    <col min="1" max="1" width="6" style="25" customWidth="1"/>
    <col min="2" max="2" width="25.5703125" style="23" customWidth="1"/>
    <col min="3" max="3" width="13.5703125" style="25" customWidth="1"/>
    <col min="4" max="4" width="15.85546875" style="25" customWidth="1"/>
    <col min="5" max="5" width="10" style="25" hidden="1" customWidth="1"/>
    <col min="6" max="6" width="11.85546875" style="25" customWidth="1"/>
    <col min="7" max="7" width="12.7109375" style="25" hidden="1" customWidth="1"/>
    <col min="8" max="8" width="11.28515625" style="25" hidden="1" customWidth="1"/>
    <col min="9" max="9" width="9.140625" style="25" customWidth="1"/>
    <col min="10" max="10" width="9.7109375" style="25" hidden="1" customWidth="1"/>
    <col min="11" max="11" width="12" style="42" customWidth="1"/>
    <col min="12" max="12" width="12" style="25" hidden="1" customWidth="1"/>
    <col min="13" max="13" width="11" style="25" hidden="1" customWidth="1"/>
    <col min="14" max="14" width="12" style="25" customWidth="1"/>
    <col min="15" max="15" width="12" style="25" hidden="1" customWidth="1"/>
    <col min="16" max="16" width="12" style="25" customWidth="1"/>
    <col min="17" max="18" width="12" style="25" hidden="1" customWidth="1"/>
    <col min="19" max="19" width="10.140625" style="25" customWidth="1"/>
    <col min="20" max="20" width="13.5703125" style="25" hidden="1" customWidth="1"/>
    <col min="21" max="21" width="12.28515625" style="25" customWidth="1"/>
    <col min="22" max="22" width="12" style="25" hidden="1" customWidth="1"/>
    <col min="23" max="23" width="12.5703125" style="25" hidden="1" customWidth="1"/>
    <col min="24" max="24" width="10.5703125" style="25" customWidth="1"/>
    <col min="25" max="25" width="9.85546875" style="57" customWidth="1"/>
    <col min="26" max="26" width="17.42578125" style="25" customWidth="1"/>
    <col min="27" max="16384" width="9.140625" style="23"/>
  </cols>
  <sheetData>
    <row r="1" spans="1:34" ht="20.25" x14ac:dyDescent="0.25">
      <c r="A1" s="208" t="s">
        <v>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58"/>
      <c r="AA1" s="55"/>
      <c r="AB1" s="55"/>
      <c r="AC1" s="55"/>
      <c r="AD1" s="55"/>
      <c r="AE1" s="55"/>
      <c r="AF1" s="55"/>
      <c r="AG1" s="55"/>
      <c r="AH1" s="55"/>
    </row>
    <row r="2" spans="1:34" ht="155.25" customHeight="1" x14ac:dyDescent="0.25">
      <c r="A2" s="212" t="s">
        <v>2</v>
      </c>
      <c r="B2" s="214" t="s">
        <v>3</v>
      </c>
      <c r="C2" s="212" t="s">
        <v>9</v>
      </c>
      <c r="D2" s="210" t="s">
        <v>124</v>
      </c>
      <c r="E2" s="209" t="s">
        <v>312</v>
      </c>
      <c r="F2" s="209"/>
      <c r="G2" s="209"/>
      <c r="H2" s="209"/>
      <c r="I2" s="209"/>
      <c r="J2" s="209" t="s">
        <v>273</v>
      </c>
      <c r="K2" s="209"/>
      <c r="L2" s="209"/>
      <c r="M2" s="209"/>
      <c r="N2" s="209"/>
      <c r="O2" s="209" t="s">
        <v>224</v>
      </c>
      <c r="P2" s="209"/>
      <c r="Q2" s="209"/>
      <c r="R2" s="209"/>
      <c r="S2" s="209"/>
      <c r="T2" s="209" t="s">
        <v>317</v>
      </c>
      <c r="U2" s="209"/>
      <c r="V2" s="209"/>
      <c r="W2" s="209"/>
      <c r="X2" s="209"/>
      <c r="Y2" s="207" t="s">
        <v>21</v>
      </c>
      <c r="Z2" s="205" t="s">
        <v>140</v>
      </c>
      <c r="AA2" s="105"/>
      <c r="AB2" s="105"/>
      <c r="AC2" s="105"/>
      <c r="AD2" s="105"/>
      <c r="AE2" s="105"/>
      <c r="AF2" s="105"/>
      <c r="AG2" s="105"/>
      <c r="AH2" s="105"/>
    </row>
    <row r="3" spans="1:34" ht="104.25" customHeight="1" x14ac:dyDescent="0.25">
      <c r="A3" s="213"/>
      <c r="B3" s="215"/>
      <c r="C3" s="213"/>
      <c r="D3" s="211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207"/>
      <c r="Z3" s="206"/>
    </row>
    <row r="4" spans="1:34" ht="68.25" customHeight="1" x14ac:dyDescent="0.25">
      <c r="A4" s="13">
        <v>1</v>
      </c>
      <c r="B4" s="33" t="s">
        <v>259</v>
      </c>
      <c r="C4" s="24" t="s">
        <v>22</v>
      </c>
      <c r="D4" s="24" t="s">
        <v>142</v>
      </c>
      <c r="E4" s="13">
        <v>12</v>
      </c>
      <c r="F4" s="13">
        <v>2</v>
      </c>
      <c r="G4" s="13">
        <v>0.5</v>
      </c>
      <c r="H4" s="19">
        <f t="shared" ref="H4:H10" si="0">200*(E4+1-F4)*G4/E4</f>
        <v>91.666666666666671</v>
      </c>
      <c r="I4" s="14">
        <v>92</v>
      </c>
      <c r="J4" s="106">
        <v>10</v>
      </c>
      <c r="K4" s="107" t="s">
        <v>63</v>
      </c>
      <c r="L4" s="106">
        <v>0.5</v>
      </c>
      <c r="M4" s="19">
        <v>0</v>
      </c>
      <c r="N4" s="14">
        <v>0</v>
      </c>
      <c r="O4" s="106">
        <v>6</v>
      </c>
      <c r="P4" s="106">
        <v>1</v>
      </c>
      <c r="Q4" s="106">
        <v>1</v>
      </c>
      <c r="R4" s="19">
        <f>200*(O4+1-P4)*Q4/O4</f>
        <v>200</v>
      </c>
      <c r="S4" s="14">
        <v>200</v>
      </c>
      <c r="T4" s="106">
        <v>10</v>
      </c>
      <c r="U4" s="5">
        <v>1</v>
      </c>
      <c r="V4" s="106">
        <v>1</v>
      </c>
      <c r="W4" s="19">
        <f t="shared" ref="W4:W9" si="1">200*(T4+1-U4)*V4/T4</f>
        <v>200</v>
      </c>
      <c r="X4" s="14">
        <v>200</v>
      </c>
      <c r="Y4" s="13">
        <f t="shared" ref="Y4:Y18" si="2">SUM(I4+N4+S4+X4)</f>
        <v>492</v>
      </c>
      <c r="Z4" s="108">
        <f t="shared" ref="Z4:Z18" si="3">Y4-MIN(N4,S4,X4)</f>
        <v>492</v>
      </c>
    </row>
    <row r="5" spans="1:34" ht="45.75" customHeight="1" x14ac:dyDescent="0.25">
      <c r="A5" s="13">
        <v>2</v>
      </c>
      <c r="B5" s="33" t="s">
        <v>0</v>
      </c>
      <c r="C5" s="13" t="s">
        <v>11</v>
      </c>
      <c r="D5" s="13" t="s">
        <v>125</v>
      </c>
      <c r="E5" s="13">
        <v>12</v>
      </c>
      <c r="F5" s="13">
        <v>4</v>
      </c>
      <c r="G5" s="13">
        <v>0.5</v>
      </c>
      <c r="H5" s="19">
        <f t="shared" si="0"/>
        <v>75</v>
      </c>
      <c r="I5" s="14">
        <v>75</v>
      </c>
      <c r="J5" s="106">
        <v>10</v>
      </c>
      <c r="K5" s="106">
        <v>2</v>
      </c>
      <c r="L5" s="106">
        <v>0.5</v>
      </c>
      <c r="M5" s="19">
        <f t="shared" ref="M5:M11" si="4">200*(J5+1-K5)*L5/J5</f>
        <v>90</v>
      </c>
      <c r="N5" s="14">
        <v>90</v>
      </c>
      <c r="O5" s="106">
        <v>6</v>
      </c>
      <c r="P5" s="106">
        <v>2</v>
      </c>
      <c r="Q5" s="106">
        <v>1</v>
      </c>
      <c r="R5" s="19">
        <f>200*(O5+1-P5)*Q5/O5</f>
        <v>166.66666666666666</v>
      </c>
      <c r="S5" s="14">
        <v>167</v>
      </c>
      <c r="T5" s="106">
        <v>10</v>
      </c>
      <c r="U5" s="5">
        <v>2</v>
      </c>
      <c r="V5" s="106">
        <v>1</v>
      </c>
      <c r="W5" s="19">
        <f t="shared" si="1"/>
        <v>180</v>
      </c>
      <c r="X5" s="14">
        <v>180</v>
      </c>
      <c r="Y5" s="13">
        <f t="shared" si="2"/>
        <v>512</v>
      </c>
      <c r="Z5" s="108">
        <f t="shared" si="3"/>
        <v>422</v>
      </c>
    </row>
    <row r="6" spans="1:34" ht="45.75" customHeight="1" x14ac:dyDescent="0.25">
      <c r="A6" s="13">
        <v>3</v>
      </c>
      <c r="B6" s="33" t="s">
        <v>1</v>
      </c>
      <c r="C6" s="24" t="s">
        <v>15</v>
      </c>
      <c r="D6" s="24" t="s">
        <v>125</v>
      </c>
      <c r="E6" s="13">
        <v>12</v>
      </c>
      <c r="F6" s="13">
        <v>3</v>
      </c>
      <c r="G6" s="13">
        <v>0.5</v>
      </c>
      <c r="H6" s="19">
        <f t="shared" si="0"/>
        <v>83.333333333333329</v>
      </c>
      <c r="I6" s="14">
        <v>84</v>
      </c>
      <c r="J6" s="106">
        <v>10</v>
      </c>
      <c r="K6" s="106">
        <v>1</v>
      </c>
      <c r="L6" s="106">
        <v>0.5</v>
      </c>
      <c r="M6" s="19">
        <f t="shared" si="4"/>
        <v>100</v>
      </c>
      <c r="N6" s="14">
        <v>100</v>
      </c>
      <c r="O6" s="106">
        <v>6</v>
      </c>
      <c r="P6" s="106">
        <v>3</v>
      </c>
      <c r="Q6" s="106">
        <v>1</v>
      </c>
      <c r="R6" s="19">
        <f>200*(O6+1-P6)*Q6/O6</f>
        <v>133.33333333333334</v>
      </c>
      <c r="S6" s="14">
        <v>134</v>
      </c>
      <c r="T6" s="106">
        <v>10</v>
      </c>
      <c r="U6" s="5">
        <v>3</v>
      </c>
      <c r="V6" s="106">
        <v>1</v>
      </c>
      <c r="W6" s="19">
        <f t="shared" si="1"/>
        <v>160</v>
      </c>
      <c r="X6" s="14">
        <v>160</v>
      </c>
      <c r="Y6" s="13">
        <f t="shared" si="2"/>
        <v>478</v>
      </c>
      <c r="Z6" s="108">
        <f t="shared" si="3"/>
        <v>378</v>
      </c>
    </row>
    <row r="7" spans="1:34" ht="45.75" customHeight="1" x14ac:dyDescent="0.25">
      <c r="A7" s="13">
        <v>4</v>
      </c>
      <c r="B7" s="33" t="s">
        <v>35</v>
      </c>
      <c r="C7" s="24" t="s">
        <v>23</v>
      </c>
      <c r="D7" s="24" t="s">
        <v>131</v>
      </c>
      <c r="E7" s="13">
        <v>12</v>
      </c>
      <c r="F7" s="13">
        <v>10</v>
      </c>
      <c r="G7" s="13">
        <v>0.5</v>
      </c>
      <c r="H7" s="19">
        <f t="shared" si="0"/>
        <v>25</v>
      </c>
      <c r="I7" s="14">
        <v>25</v>
      </c>
      <c r="J7" s="106">
        <v>10</v>
      </c>
      <c r="K7" s="106">
        <v>4</v>
      </c>
      <c r="L7" s="106">
        <v>0.5</v>
      </c>
      <c r="M7" s="19">
        <f t="shared" si="4"/>
        <v>70</v>
      </c>
      <c r="N7" s="14">
        <v>70</v>
      </c>
      <c r="O7" s="106">
        <v>6</v>
      </c>
      <c r="P7" s="106">
        <v>4</v>
      </c>
      <c r="Q7" s="106">
        <v>1</v>
      </c>
      <c r="R7" s="19">
        <f>200*(O7+1-P7)*Q7/O7</f>
        <v>100</v>
      </c>
      <c r="S7" s="14">
        <v>100</v>
      </c>
      <c r="T7" s="106">
        <v>10</v>
      </c>
      <c r="U7" s="5">
        <v>4</v>
      </c>
      <c r="V7" s="106">
        <v>1</v>
      </c>
      <c r="W7" s="19">
        <f t="shared" si="1"/>
        <v>140</v>
      </c>
      <c r="X7" s="14">
        <v>140</v>
      </c>
      <c r="Y7" s="13">
        <f t="shared" si="2"/>
        <v>335</v>
      </c>
      <c r="Z7" s="108">
        <f t="shared" si="3"/>
        <v>265</v>
      </c>
    </row>
    <row r="8" spans="1:34" ht="45.75" customHeight="1" x14ac:dyDescent="0.25">
      <c r="A8" s="13">
        <v>5</v>
      </c>
      <c r="B8" s="33" t="s">
        <v>34</v>
      </c>
      <c r="C8" s="24" t="s">
        <v>14</v>
      </c>
      <c r="D8" s="24" t="s">
        <v>141</v>
      </c>
      <c r="E8" s="13">
        <v>12</v>
      </c>
      <c r="F8" s="13">
        <v>7</v>
      </c>
      <c r="G8" s="13">
        <v>0.5</v>
      </c>
      <c r="H8" s="19">
        <f t="shared" si="0"/>
        <v>50</v>
      </c>
      <c r="I8" s="14">
        <v>50</v>
      </c>
      <c r="J8" s="106">
        <v>10</v>
      </c>
      <c r="K8" s="106">
        <v>5</v>
      </c>
      <c r="L8" s="106">
        <v>0.5</v>
      </c>
      <c r="M8" s="19">
        <f t="shared" si="4"/>
        <v>60</v>
      </c>
      <c r="N8" s="14">
        <v>60</v>
      </c>
      <c r="O8" s="106">
        <v>6</v>
      </c>
      <c r="P8" s="106" t="s">
        <v>63</v>
      </c>
      <c r="Q8" s="106">
        <v>1</v>
      </c>
      <c r="R8" s="19">
        <v>0</v>
      </c>
      <c r="S8" s="4">
        <v>0</v>
      </c>
      <c r="T8" s="106">
        <v>10</v>
      </c>
      <c r="U8" s="5">
        <v>5</v>
      </c>
      <c r="V8" s="106">
        <v>1</v>
      </c>
      <c r="W8" s="19">
        <f t="shared" si="1"/>
        <v>120</v>
      </c>
      <c r="X8" s="14">
        <v>120</v>
      </c>
      <c r="Y8" s="13">
        <f t="shared" si="2"/>
        <v>230</v>
      </c>
      <c r="Z8" s="108">
        <f t="shared" si="3"/>
        <v>230</v>
      </c>
    </row>
    <row r="9" spans="1:34" ht="45.75" customHeight="1" x14ac:dyDescent="0.25">
      <c r="A9" s="13">
        <v>6</v>
      </c>
      <c r="B9" s="34" t="s">
        <v>64</v>
      </c>
      <c r="C9" s="24" t="s">
        <v>87</v>
      </c>
      <c r="D9" s="24" t="s">
        <v>141</v>
      </c>
      <c r="E9" s="13">
        <v>12</v>
      </c>
      <c r="F9" s="24">
        <v>9</v>
      </c>
      <c r="G9" s="13">
        <v>0.5</v>
      </c>
      <c r="H9" s="19">
        <f t="shared" si="0"/>
        <v>33.333333333333336</v>
      </c>
      <c r="I9" s="14">
        <v>34</v>
      </c>
      <c r="J9" s="106">
        <v>10</v>
      </c>
      <c r="K9" s="106">
        <v>7</v>
      </c>
      <c r="L9" s="106">
        <v>0.5</v>
      </c>
      <c r="M9" s="19">
        <f t="shared" si="4"/>
        <v>40</v>
      </c>
      <c r="N9" s="14">
        <v>40</v>
      </c>
      <c r="O9" s="106">
        <v>6</v>
      </c>
      <c r="P9" s="106">
        <v>6</v>
      </c>
      <c r="Q9" s="106">
        <v>1</v>
      </c>
      <c r="R9" s="19">
        <f>200*(O9+1-P9)*Q9/O9</f>
        <v>33.333333333333336</v>
      </c>
      <c r="S9" s="14">
        <v>34</v>
      </c>
      <c r="T9" s="106">
        <v>10</v>
      </c>
      <c r="U9" s="5">
        <v>7</v>
      </c>
      <c r="V9" s="106">
        <v>1</v>
      </c>
      <c r="W9" s="19">
        <f t="shared" si="1"/>
        <v>80</v>
      </c>
      <c r="X9" s="14">
        <v>80</v>
      </c>
      <c r="Y9" s="13">
        <f t="shared" si="2"/>
        <v>188</v>
      </c>
      <c r="Z9" s="108">
        <f t="shared" si="3"/>
        <v>154</v>
      </c>
    </row>
    <row r="10" spans="1:34" ht="45.75" customHeight="1" x14ac:dyDescent="0.25">
      <c r="A10" s="13">
        <v>7</v>
      </c>
      <c r="B10" s="33" t="s">
        <v>19</v>
      </c>
      <c r="C10" s="24" t="s">
        <v>20</v>
      </c>
      <c r="D10" s="24" t="s">
        <v>127</v>
      </c>
      <c r="E10" s="13">
        <v>12</v>
      </c>
      <c r="F10" s="13">
        <v>5</v>
      </c>
      <c r="G10" s="13">
        <v>0.5</v>
      </c>
      <c r="H10" s="19">
        <f t="shared" si="0"/>
        <v>66.666666666666671</v>
      </c>
      <c r="I10" s="14">
        <v>67</v>
      </c>
      <c r="J10" s="106">
        <v>10</v>
      </c>
      <c r="K10" s="106">
        <v>3</v>
      </c>
      <c r="L10" s="106">
        <v>0.5</v>
      </c>
      <c r="M10" s="19">
        <f t="shared" si="4"/>
        <v>80</v>
      </c>
      <c r="N10" s="14">
        <v>80</v>
      </c>
      <c r="O10" s="106">
        <v>6</v>
      </c>
      <c r="P10" s="106" t="s">
        <v>63</v>
      </c>
      <c r="Q10" s="106">
        <v>1</v>
      </c>
      <c r="R10" s="19">
        <v>0</v>
      </c>
      <c r="S10" s="4">
        <v>0</v>
      </c>
      <c r="T10" s="106">
        <v>10</v>
      </c>
      <c r="U10" s="5" t="s">
        <v>63</v>
      </c>
      <c r="V10" s="106">
        <v>1</v>
      </c>
      <c r="W10" s="19">
        <v>0</v>
      </c>
      <c r="X10" s="14">
        <v>0</v>
      </c>
      <c r="Y10" s="13">
        <f t="shared" si="2"/>
        <v>147</v>
      </c>
      <c r="Z10" s="108">
        <f t="shared" si="3"/>
        <v>147</v>
      </c>
    </row>
    <row r="11" spans="1:34" ht="45.75" customHeight="1" x14ac:dyDescent="0.25">
      <c r="A11" s="13">
        <v>8</v>
      </c>
      <c r="B11" s="33" t="s">
        <v>33</v>
      </c>
      <c r="C11" s="24" t="s">
        <v>12</v>
      </c>
      <c r="D11" s="24" t="s">
        <v>141</v>
      </c>
      <c r="E11" s="13">
        <v>12</v>
      </c>
      <c r="F11" s="35" t="s">
        <v>63</v>
      </c>
      <c r="G11" s="13">
        <v>0.5</v>
      </c>
      <c r="H11" s="19">
        <v>0</v>
      </c>
      <c r="I11" s="14">
        <v>0</v>
      </c>
      <c r="J11" s="106">
        <v>10</v>
      </c>
      <c r="K11" s="106">
        <v>6</v>
      </c>
      <c r="L11" s="106">
        <v>0.5</v>
      </c>
      <c r="M11" s="19">
        <f t="shared" si="4"/>
        <v>50</v>
      </c>
      <c r="N11" s="14">
        <v>50</v>
      </c>
      <c r="O11" s="106">
        <v>6</v>
      </c>
      <c r="P11" s="106">
        <v>5</v>
      </c>
      <c r="Q11" s="106">
        <v>1</v>
      </c>
      <c r="R11" s="19">
        <f>200*(O11+1-P11)*Q11/O11</f>
        <v>66.666666666666671</v>
      </c>
      <c r="S11" s="14">
        <v>67</v>
      </c>
      <c r="T11" s="106">
        <v>10</v>
      </c>
      <c r="U11" s="5" t="s">
        <v>63</v>
      </c>
      <c r="V11" s="106">
        <v>1</v>
      </c>
      <c r="W11" s="19">
        <v>0</v>
      </c>
      <c r="X11" s="14">
        <v>0</v>
      </c>
      <c r="Y11" s="13">
        <f t="shared" si="2"/>
        <v>117</v>
      </c>
      <c r="Z11" s="108">
        <f t="shared" si="3"/>
        <v>117</v>
      </c>
    </row>
    <row r="12" spans="1:34" ht="45.75" customHeight="1" x14ac:dyDescent="0.25">
      <c r="A12" s="13">
        <v>9</v>
      </c>
      <c r="B12" s="56" t="s">
        <v>231</v>
      </c>
      <c r="C12" s="24" t="s">
        <v>263</v>
      </c>
      <c r="D12" s="24" t="s">
        <v>228</v>
      </c>
      <c r="E12" s="13">
        <v>12</v>
      </c>
      <c r="F12" s="35" t="s">
        <v>63</v>
      </c>
      <c r="G12" s="13">
        <v>0.5</v>
      </c>
      <c r="H12" s="19">
        <v>0</v>
      </c>
      <c r="I12" s="14">
        <v>0</v>
      </c>
      <c r="J12" s="106">
        <v>10</v>
      </c>
      <c r="K12" s="107" t="s">
        <v>63</v>
      </c>
      <c r="L12" s="106">
        <v>0.5</v>
      </c>
      <c r="M12" s="19">
        <v>0</v>
      </c>
      <c r="N12" s="14">
        <v>0</v>
      </c>
      <c r="O12" s="106">
        <v>6</v>
      </c>
      <c r="P12" s="106" t="s">
        <v>63</v>
      </c>
      <c r="Q12" s="106">
        <v>1</v>
      </c>
      <c r="R12" s="19">
        <v>0</v>
      </c>
      <c r="S12" s="4">
        <v>0</v>
      </c>
      <c r="T12" s="106">
        <v>10</v>
      </c>
      <c r="U12" s="5">
        <v>6</v>
      </c>
      <c r="V12" s="106">
        <v>1</v>
      </c>
      <c r="W12" s="19">
        <f>200*(T12+1-U12)*V12/T12</f>
        <v>100</v>
      </c>
      <c r="X12" s="14">
        <v>100</v>
      </c>
      <c r="Y12" s="13">
        <f t="shared" si="2"/>
        <v>100</v>
      </c>
      <c r="Z12" s="108">
        <f t="shared" si="3"/>
        <v>100</v>
      </c>
    </row>
    <row r="13" spans="1:34" ht="44.25" customHeight="1" x14ac:dyDescent="0.25">
      <c r="A13" s="13">
        <v>10</v>
      </c>
      <c r="B13" s="33" t="s">
        <v>36</v>
      </c>
      <c r="C13" s="24" t="s">
        <v>13</v>
      </c>
      <c r="D13" s="24" t="s">
        <v>141</v>
      </c>
      <c r="E13" s="13">
        <v>12</v>
      </c>
      <c r="F13" s="13">
        <v>6</v>
      </c>
      <c r="G13" s="13">
        <v>0.5</v>
      </c>
      <c r="H13" s="19">
        <f>200*(E13+1-F13)*G13/E13</f>
        <v>58.333333333333336</v>
      </c>
      <c r="I13" s="14">
        <v>59</v>
      </c>
      <c r="J13" s="106">
        <v>10</v>
      </c>
      <c r="K13" s="107" t="s">
        <v>63</v>
      </c>
      <c r="L13" s="106">
        <v>0.5</v>
      </c>
      <c r="M13" s="19">
        <v>0</v>
      </c>
      <c r="N13" s="14">
        <v>0</v>
      </c>
      <c r="O13" s="106">
        <v>6</v>
      </c>
      <c r="P13" s="106" t="s">
        <v>63</v>
      </c>
      <c r="Q13" s="106">
        <v>1</v>
      </c>
      <c r="R13" s="19">
        <v>0</v>
      </c>
      <c r="S13" s="4">
        <v>0</v>
      </c>
      <c r="T13" s="106">
        <v>10</v>
      </c>
      <c r="U13" s="5">
        <v>9</v>
      </c>
      <c r="V13" s="106">
        <v>1</v>
      </c>
      <c r="W13" s="19">
        <f>200*(T13+1-U13)*V13/T13</f>
        <v>40</v>
      </c>
      <c r="X13" s="14">
        <v>40</v>
      </c>
      <c r="Y13" s="13">
        <f t="shared" si="2"/>
        <v>99</v>
      </c>
      <c r="Z13" s="108">
        <f t="shared" si="3"/>
        <v>99</v>
      </c>
    </row>
    <row r="14" spans="1:34" ht="44.25" customHeight="1" x14ac:dyDescent="0.25">
      <c r="A14" s="13">
        <v>11</v>
      </c>
      <c r="B14" s="56" t="s">
        <v>234</v>
      </c>
      <c r="C14" s="24" t="s">
        <v>264</v>
      </c>
      <c r="D14" s="24" t="s">
        <v>136</v>
      </c>
      <c r="E14" s="13">
        <v>12</v>
      </c>
      <c r="F14" s="35" t="s">
        <v>63</v>
      </c>
      <c r="G14" s="13">
        <v>0.5</v>
      </c>
      <c r="H14" s="19">
        <v>0</v>
      </c>
      <c r="I14" s="14">
        <v>0</v>
      </c>
      <c r="J14" s="106">
        <v>10</v>
      </c>
      <c r="K14" s="107" t="s">
        <v>63</v>
      </c>
      <c r="L14" s="106">
        <v>0.5</v>
      </c>
      <c r="M14" s="19">
        <v>0</v>
      </c>
      <c r="N14" s="14">
        <v>0</v>
      </c>
      <c r="O14" s="106">
        <v>6</v>
      </c>
      <c r="P14" s="106" t="s">
        <v>63</v>
      </c>
      <c r="Q14" s="106">
        <v>1</v>
      </c>
      <c r="R14" s="19">
        <v>0</v>
      </c>
      <c r="S14" s="4">
        <v>0</v>
      </c>
      <c r="T14" s="106">
        <v>10</v>
      </c>
      <c r="U14" s="5">
        <v>8</v>
      </c>
      <c r="V14" s="106">
        <v>1</v>
      </c>
      <c r="W14" s="19">
        <f>200*(T14+1-U14)*V14/T14</f>
        <v>60</v>
      </c>
      <c r="X14" s="14">
        <v>60</v>
      </c>
      <c r="Y14" s="13">
        <f t="shared" si="2"/>
        <v>60</v>
      </c>
      <c r="Z14" s="108">
        <f t="shared" si="3"/>
        <v>60</v>
      </c>
    </row>
    <row r="15" spans="1:34" ht="37.5" customHeight="1" x14ac:dyDescent="0.25">
      <c r="A15" s="13">
        <v>12</v>
      </c>
      <c r="B15" s="56" t="s">
        <v>212</v>
      </c>
      <c r="C15" s="24" t="s">
        <v>216</v>
      </c>
      <c r="D15" s="24" t="s">
        <v>125</v>
      </c>
      <c r="E15" s="13">
        <v>12</v>
      </c>
      <c r="F15" s="35" t="s">
        <v>63</v>
      </c>
      <c r="G15" s="13">
        <v>0.5</v>
      </c>
      <c r="H15" s="19">
        <v>0</v>
      </c>
      <c r="I15" s="14">
        <v>0</v>
      </c>
      <c r="J15" s="106">
        <v>10</v>
      </c>
      <c r="K15" s="106">
        <v>8</v>
      </c>
      <c r="L15" s="106">
        <v>0.5</v>
      </c>
      <c r="M15" s="19">
        <f>200*(J15+1-K15)*L15/J15</f>
        <v>30</v>
      </c>
      <c r="N15" s="14">
        <v>30</v>
      </c>
      <c r="O15" s="106">
        <v>6</v>
      </c>
      <c r="P15" s="106" t="s">
        <v>63</v>
      </c>
      <c r="Q15" s="106">
        <v>1</v>
      </c>
      <c r="R15" s="19">
        <v>0</v>
      </c>
      <c r="S15" s="4">
        <v>0</v>
      </c>
      <c r="T15" s="106">
        <v>10</v>
      </c>
      <c r="U15" s="5" t="s">
        <v>63</v>
      </c>
      <c r="V15" s="106">
        <v>1</v>
      </c>
      <c r="W15" s="19">
        <v>0</v>
      </c>
      <c r="X15" s="14">
        <v>0</v>
      </c>
      <c r="Y15" s="13">
        <f t="shared" si="2"/>
        <v>30</v>
      </c>
      <c r="Z15" s="108">
        <f t="shared" si="3"/>
        <v>30</v>
      </c>
    </row>
    <row r="16" spans="1:34" ht="37.5" customHeight="1" x14ac:dyDescent="0.25">
      <c r="A16" s="13">
        <v>13</v>
      </c>
      <c r="B16" s="56" t="s">
        <v>213</v>
      </c>
      <c r="C16" s="24" t="s">
        <v>218</v>
      </c>
      <c r="D16" s="24" t="s">
        <v>127</v>
      </c>
      <c r="E16" s="13">
        <v>12</v>
      </c>
      <c r="F16" s="35" t="s">
        <v>63</v>
      </c>
      <c r="G16" s="13">
        <v>0.5</v>
      </c>
      <c r="H16" s="19">
        <v>0</v>
      </c>
      <c r="I16" s="14">
        <v>0</v>
      </c>
      <c r="J16" s="106">
        <v>10</v>
      </c>
      <c r="K16" s="106">
        <v>9</v>
      </c>
      <c r="L16" s="106">
        <v>0.5</v>
      </c>
      <c r="M16" s="19">
        <f>200*(J16+1-K16)*L16/J16</f>
        <v>20</v>
      </c>
      <c r="N16" s="14">
        <v>20</v>
      </c>
      <c r="O16" s="106">
        <v>6</v>
      </c>
      <c r="P16" s="106" t="s">
        <v>63</v>
      </c>
      <c r="Q16" s="106">
        <v>1</v>
      </c>
      <c r="R16" s="19">
        <v>0</v>
      </c>
      <c r="S16" s="4">
        <v>0</v>
      </c>
      <c r="T16" s="106">
        <v>10</v>
      </c>
      <c r="U16" s="5" t="s">
        <v>63</v>
      </c>
      <c r="V16" s="106">
        <v>1</v>
      </c>
      <c r="W16" s="19">
        <v>0</v>
      </c>
      <c r="X16" s="14">
        <v>0</v>
      </c>
      <c r="Y16" s="13">
        <f t="shared" si="2"/>
        <v>20</v>
      </c>
      <c r="Z16" s="108">
        <f t="shared" si="3"/>
        <v>20</v>
      </c>
    </row>
    <row r="17" spans="1:26" ht="37.5" customHeight="1" x14ac:dyDescent="0.25">
      <c r="A17" s="13">
        <v>14</v>
      </c>
      <c r="B17" s="56" t="s">
        <v>235</v>
      </c>
      <c r="C17" s="24" t="s">
        <v>22</v>
      </c>
      <c r="D17" s="24" t="s">
        <v>136</v>
      </c>
      <c r="E17" s="13">
        <v>12</v>
      </c>
      <c r="F17" s="35" t="s">
        <v>63</v>
      </c>
      <c r="G17" s="13">
        <v>0.5</v>
      </c>
      <c r="H17" s="19">
        <v>0</v>
      </c>
      <c r="I17" s="14">
        <v>0</v>
      </c>
      <c r="J17" s="106">
        <v>10</v>
      </c>
      <c r="K17" s="107" t="s">
        <v>63</v>
      </c>
      <c r="L17" s="106">
        <v>0.5</v>
      </c>
      <c r="M17" s="19">
        <v>0</v>
      </c>
      <c r="N17" s="14">
        <v>0</v>
      </c>
      <c r="O17" s="106">
        <v>6</v>
      </c>
      <c r="P17" s="106" t="s">
        <v>63</v>
      </c>
      <c r="Q17" s="106">
        <v>1</v>
      </c>
      <c r="R17" s="19">
        <v>0</v>
      </c>
      <c r="S17" s="4">
        <v>0</v>
      </c>
      <c r="T17" s="106">
        <v>10</v>
      </c>
      <c r="U17" s="5">
        <v>10</v>
      </c>
      <c r="V17" s="106">
        <v>1</v>
      </c>
      <c r="W17" s="19">
        <f>200*(T17+1-U17)*V17/T17</f>
        <v>20</v>
      </c>
      <c r="X17" s="14">
        <v>20</v>
      </c>
      <c r="Y17" s="13">
        <f t="shared" si="2"/>
        <v>20</v>
      </c>
      <c r="Z17" s="108">
        <f t="shared" si="3"/>
        <v>20</v>
      </c>
    </row>
    <row r="18" spans="1:26" ht="37.5" customHeight="1" x14ac:dyDescent="0.25">
      <c r="A18" s="13">
        <v>15</v>
      </c>
      <c r="B18" s="56" t="s">
        <v>214</v>
      </c>
      <c r="C18" s="24" t="s">
        <v>217</v>
      </c>
      <c r="D18" s="24" t="s">
        <v>215</v>
      </c>
      <c r="E18" s="13">
        <v>12</v>
      </c>
      <c r="F18" s="35" t="s">
        <v>63</v>
      </c>
      <c r="G18" s="13">
        <v>0.5</v>
      </c>
      <c r="H18" s="19">
        <v>0</v>
      </c>
      <c r="I18" s="14">
        <v>0</v>
      </c>
      <c r="J18" s="106">
        <v>10</v>
      </c>
      <c r="K18" s="106">
        <v>10</v>
      </c>
      <c r="L18" s="106">
        <v>0.5</v>
      </c>
      <c r="M18" s="19">
        <f>200*(J18+1-K18)*L18/J18</f>
        <v>10</v>
      </c>
      <c r="N18" s="14">
        <v>10</v>
      </c>
      <c r="O18" s="106">
        <v>6</v>
      </c>
      <c r="P18" s="106" t="s">
        <v>63</v>
      </c>
      <c r="Q18" s="106">
        <v>1</v>
      </c>
      <c r="R18" s="19">
        <v>0</v>
      </c>
      <c r="S18" s="4">
        <v>0</v>
      </c>
      <c r="T18" s="106">
        <v>10</v>
      </c>
      <c r="U18" s="5" t="s">
        <v>63</v>
      </c>
      <c r="V18" s="106">
        <v>1</v>
      </c>
      <c r="W18" s="19">
        <v>0</v>
      </c>
      <c r="X18" s="14">
        <v>0</v>
      </c>
      <c r="Y18" s="13">
        <f t="shared" si="2"/>
        <v>10</v>
      </c>
      <c r="Z18" s="108">
        <f t="shared" si="3"/>
        <v>10</v>
      </c>
    </row>
  </sheetData>
  <autoFilter ref="A3:Z18">
    <sortState ref="A5:Z18">
      <sortCondition descending="1" ref="Z3:Z18"/>
    </sortState>
  </autoFilter>
  <sortState ref="A3:AI16">
    <sortCondition ref="Y3:Y16"/>
  </sortState>
  <mergeCells count="11">
    <mergeCell ref="Z2:Z3"/>
    <mergeCell ref="Y2:Y3"/>
    <mergeCell ref="A1:Y1"/>
    <mergeCell ref="E2:I2"/>
    <mergeCell ref="J2:N2"/>
    <mergeCell ref="O2:S2"/>
    <mergeCell ref="T2:X2"/>
    <mergeCell ref="D2:D3"/>
    <mergeCell ref="C2:C3"/>
    <mergeCell ref="B2:B3"/>
    <mergeCell ref="A2:A3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26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6"/>
  <sheetViews>
    <sheetView view="pageBreakPreview" zoomScale="85" zoomScaleNormal="85" zoomScaleSheetLayoutView="85" zoomScalePageLayoutView="55" workbookViewId="0">
      <selection activeCell="X10" sqref="X10"/>
    </sheetView>
  </sheetViews>
  <sheetFormatPr defaultRowHeight="15" x14ac:dyDescent="0.25"/>
  <cols>
    <col min="1" max="1" width="6" style="21" customWidth="1"/>
    <col min="2" max="2" width="23.42578125" style="16" customWidth="1"/>
    <col min="3" max="4" width="12.42578125" style="21" customWidth="1"/>
    <col min="5" max="5" width="12.140625" style="21" hidden="1" customWidth="1"/>
    <col min="6" max="6" width="12.140625" style="21" customWidth="1"/>
    <col min="7" max="7" width="12.140625" style="21" hidden="1" customWidth="1"/>
    <col min="8" max="8" width="9.5703125" style="21" hidden="1" customWidth="1"/>
    <col min="9" max="9" width="10.140625" style="21" customWidth="1"/>
    <col min="10" max="10" width="10.140625" style="21" hidden="1" customWidth="1"/>
    <col min="11" max="11" width="10.140625" style="21" customWidth="1"/>
    <col min="12" max="13" width="10.140625" style="21" hidden="1" customWidth="1"/>
    <col min="14" max="14" width="10.140625" style="21" customWidth="1"/>
    <col min="15" max="15" width="10.140625" style="21" hidden="1" customWidth="1"/>
    <col min="16" max="16" width="10.140625" style="21" customWidth="1"/>
    <col min="17" max="18" width="10.140625" style="21" hidden="1" customWidth="1"/>
    <col min="19" max="19" width="10.140625" style="21" customWidth="1"/>
    <col min="20" max="20" width="8.28515625" style="21" hidden="1" customWidth="1"/>
    <col min="21" max="21" width="15.7109375" style="21" customWidth="1"/>
    <col min="22" max="22" width="8.140625" style="21" hidden="1" customWidth="1"/>
    <col min="23" max="23" width="10.85546875" style="21" hidden="1" customWidth="1"/>
    <col min="24" max="24" width="8.42578125" style="21" customWidth="1"/>
    <col min="25" max="25" width="8.7109375" style="22" customWidth="1"/>
    <col min="26" max="26" width="9.140625" style="21"/>
    <col min="27" max="16384" width="9.140625" style="16"/>
  </cols>
  <sheetData>
    <row r="1" spans="1:34" ht="21" x14ac:dyDescent="0.35">
      <c r="A1" s="218" t="s">
        <v>37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67"/>
      <c r="AA1" s="15"/>
      <c r="AB1" s="15"/>
      <c r="AC1" s="15"/>
      <c r="AD1" s="15"/>
      <c r="AE1" s="15"/>
      <c r="AF1" s="15"/>
      <c r="AG1" s="15"/>
      <c r="AH1" s="15"/>
    </row>
    <row r="2" spans="1:34" s="23" customFormat="1" ht="141.75" customHeight="1" x14ac:dyDescent="0.25">
      <c r="A2" s="219" t="s">
        <v>2</v>
      </c>
      <c r="B2" s="220" t="s">
        <v>3</v>
      </c>
      <c r="C2" s="219" t="s">
        <v>9</v>
      </c>
      <c r="D2" s="219" t="s">
        <v>124</v>
      </c>
      <c r="E2" s="177" t="s">
        <v>312</v>
      </c>
      <c r="F2" s="177"/>
      <c r="G2" s="177"/>
      <c r="H2" s="177"/>
      <c r="I2" s="177"/>
      <c r="J2" s="177" t="s">
        <v>313</v>
      </c>
      <c r="K2" s="177"/>
      <c r="L2" s="177"/>
      <c r="M2" s="177"/>
      <c r="N2" s="177"/>
      <c r="O2" s="177" t="s">
        <v>225</v>
      </c>
      <c r="P2" s="177"/>
      <c r="Q2" s="177"/>
      <c r="R2" s="177"/>
      <c r="S2" s="177"/>
      <c r="T2" s="177" t="s">
        <v>233</v>
      </c>
      <c r="U2" s="177"/>
      <c r="V2" s="177"/>
      <c r="W2" s="177"/>
      <c r="X2" s="177"/>
      <c r="Y2" s="221" t="s">
        <v>21</v>
      </c>
      <c r="Z2" s="216" t="s">
        <v>143</v>
      </c>
      <c r="AA2" s="105"/>
      <c r="AB2" s="105"/>
      <c r="AC2" s="105"/>
      <c r="AD2" s="105"/>
      <c r="AE2" s="105"/>
      <c r="AF2" s="105"/>
      <c r="AG2" s="105"/>
      <c r="AH2" s="105"/>
    </row>
    <row r="3" spans="1:34" ht="108" customHeight="1" x14ac:dyDescent="0.25">
      <c r="A3" s="219"/>
      <c r="B3" s="220"/>
      <c r="C3" s="219"/>
      <c r="D3" s="219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222"/>
      <c r="Z3" s="217"/>
    </row>
    <row r="4" spans="1:34" ht="25.5" customHeight="1" x14ac:dyDescent="0.25">
      <c r="A4" s="18">
        <v>1</v>
      </c>
      <c r="B4" s="17" t="s">
        <v>32</v>
      </c>
      <c r="C4" s="5" t="s">
        <v>24</v>
      </c>
      <c r="D4" s="5" t="s">
        <v>129</v>
      </c>
      <c r="E4" s="18">
        <v>2</v>
      </c>
      <c r="F4" s="18">
        <v>1</v>
      </c>
      <c r="G4" s="18">
        <v>0.5</v>
      </c>
      <c r="H4" s="19">
        <f>200*(E4+1-F4)*G4/E4</f>
        <v>100</v>
      </c>
      <c r="I4" s="4">
        <v>100</v>
      </c>
      <c r="J4" s="19">
        <v>1</v>
      </c>
      <c r="K4" s="19">
        <v>1</v>
      </c>
      <c r="L4" s="19">
        <v>0.5</v>
      </c>
      <c r="M4" s="19">
        <f>200*(J4+1-K4)*L4/J4</f>
        <v>100</v>
      </c>
      <c r="N4" s="4">
        <v>100</v>
      </c>
      <c r="O4" s="19">
        <v>2</v>
      </c>
      <c r="P4" s="19">
        <v>1</v>
      </c>
      <c r="Q4" s="19">
        <v>1</v>
      </c>
      <c r="R4" s="19">
        <f>200*(O4+1-P4)*Q4/O4</f>
        <v>200</v>
      </c>
      <c r="S4" s="4">
        <v>200</v>
      </c>
      <c r="T4" s="19">
        <v>1</v>
      </c>
      <c r="U4" s="1" t="s">
        <v>63</v>
      </c>
      <c r="V4" s="19">
        <v>1</v>
      </c>
      <c r="W4" s="19">
        <v>0</v>
      </c>
      <c r="X4" s="4">
        <v>0</v>
      </c>
      <c r="Y4" s="4">
        <f>SUM(I4+N4+S4+X4)</f>
        <v>400</v>
      </c>
      <c r="Z4" s="114">
        <f>Y4-MIN(N4,S4,X4)</f>
        <v>400</v>
      </c>
    </row>
    <row r="5" spans="1:34" ht="25.5" customHeight="1" x14ac:dyDescent="0.25">
      <c r="A5" s="18">
        <v>2</v>
      </c>
      <c r="B5" s="20" t="s">
        <v>227</v>
      </c>
      <c r="C5" s="1" t="s">
        <v>229</v>
      </c>
      <c r="D5" s="1" t="s">
        <v>228</v>
      </c>
      <c r="E5" s="1">
        <v>2</v>
      </c>
      <c r="F5" s="1" t="s">
        <v>63</v>
      </c>
      <c r="G5" s="1">
        <v>0.5</v>
      </c>
      <c r="H5" s="19">
        <v>0</v>
      </c>
      <c r="I5" s="4">
        <v>0</v>
      </c>
      <c r="J5" s="19">
        <v>1</v>
      </c>
      <c r="K5" s="19" t="s">
        <v>63</v>
      </c>
      <c r="L5" s="19">
        <v>0.5</v>
      </c>
      <c r="M5" s="19">
        <v>0</v>
      </c>
      <c r="N5" s="4">
        <v>0</v>
      </c>
      <c r="O5" s="19">
        <v>2</v>
      </c>
      <c r="P5" s="19">
        <v>2</v>
      </c>
      <c r="Q5" s="19">
        <v>1</v>
      </c>
      <c r="R5" s="19">
        <f>200*(O5+1-P5)*Q5/O5</f>
        <v>100</v>
      </c>
      <c r="S5" s="4">
        <v>100</v>
      </c>
      <c r="T5" s="19">
        <v>1</v>
      </c>
      <c r="U5" s="1">
        <v>1</v>
      </c>
      <c r="V5" s="19">
        <v>1</v>
      </c>
      <c r="W5" s="19">
        <f>200*(T5+1-U5)*V5/T5</f>
        <v>200</v>
      </c>
      <c r="X5" s="68">
        <v>200</v>
      </c>
      <c r="Y5" s="4">
        <f>SUM(I5+N5+S5+X5)</f>
        <v>300</v>
      </c>
      <c r="Z5" s="114">
        <f>Y5-MIN(N5,S5,X5)</f>
        <v>300</v>
      </c>
    </row>
    <row r="15" spans="1:34" x14ac:dyDescent="0.25"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34" x14ac:dyDescent="0.25"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3:25" x14ac:dyDescent="0.25"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3:25" x14ac:dyDescent="0.25"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3:25" x14ac:dyDescent="0.25"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3:25" x14ac:dyDescent="0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3:25" x14ac:dyDescent="0.25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3:25" x14ac:dyDescent="0.25"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spans="3:25" x14ac:dyDescent="0.25"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3:25" x14ac:dyDescent="0.25"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 spans="3:25" x14ac:dyDescent="0.25"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 spans="3:25" x14ac:dyDescent="0.25"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 spans="3:25" x14ac:dyDescent="0.25"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 spans="3:25" x14ac:dyDescent="0.25"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</row>
    <row r="29" spans="3:25" x14ac:dyDescent="0.25"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 spans="3:25" x14ac:dyDescent="0.25"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</row>
    <row r="31" spans="3:25" x14ac:dyDescent="0.25"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 spans="3:25" x14ac:dyDescent="0.25"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</row>
    <row r="33" spans="3:25" x14ac:dyDescent="0.25"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</row>
    <row r="34" spans="3:25" x14ac:dyDescent="0.25"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 spans="3:25" x14ac:dyDescent="0.25"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 spans="3:25" x14ac:dyDescent="0.25"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</row>
  </sheetData>
  <autoFilter ref="A3:Z3">
    <sortState ref="A5:AD6">
      <sortCondition ref="Z2"/>
    </sortState>
  </autoFilter>
  <mergeCells count="11">
    <mergeCell ref="Z2:Z3"/>
    <mergeCell ref="A1:Y1"/>
    <mergeCell ref="E2:I2"/>
    <mergeCell ref="J2:N2"/>
    <mergeCell ref="O2:S2"/>
    <mergeCell ref="T2:X2"/>
    <mergeCell ref="D2:D3"/>
    <mergeCell ref="C2:C3"/>
    <mergeCell ref="B2:B3"/>
    <mergeCell ref="A2:A3"/>
    <mergeCell ref="Y2:Y3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26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55"/>
  <sheetViews>
    <sheetView tabSelected="1" view="pageBreakPreview" zoomScale="85" zoomScaleNormal="100" zoomScaleSheetLayoutView="85" zoomScalePageLayoutView="70" workbookViewId="0">
      <pane xSplit="11" ySplit="3" topLeftCell="Z4" activePane="bottomRight" state="frozen"/>
      <selection pane="topRight" activeCell="L1" sqref="L1"/>
      <selection pane="bottomLeft" activeCell="A4" sqref="A4"/>
      <selection pane="bottomRight" activeCell="A27" sqref="A27"/>
    </sheetView>
  </sheetViews>
  <sheetFormatPr defaultRowHeight="14.25" x14ac:dyDescent="0.25"/>
  <cols>
    <col min="1" max="1" width="6.28515625" style="8" customWidth="1"/>
    <col min="2" max="2" width="31.140625" style="66" customWidth="1"/>
    <col min="3" max="3" width="32.85546875" style="66" customWidth="1"/>
    <col min="4" max="4" width="15.42578125" style="8" customWidth="1"/>
    <col min="5" max="5" width="10" style="81" hidden="1" customWidth="1"/>
    <col min="6" max="6" width="10.28515625" style="81" customWidth="1"/>
    <col min="7" max="7" width="9.28515625" style="81" hidden="1" customWidth="1"/>
    <col min="8" max="8" width="13.28515625" style="81" hidden="1" customWidth="1"/>
    <col min="9" max="9" width="9.5703125" style="81" customWidth="1"/>
    <col min="10" max="10" width="9.5703125" style="81" hidden="1" customWidth="1"/>
    <col min="11" max="11" width="10.140625" style="81" customWidth="1"/>
    <col min="12" max="12" width="10.85546875" style="81" hidden="1" customWidth="1"/>
    <col min="13" max="13" width="14" style="81" hidden="1" customWidth="1"/>
    <col min="14" max="14" width="8.85546875" style="81" customWidth="1"/>
    <col min="15" max="15" width="9.28515625" style="81" hidden="1" customWidth="1"/>
    <col min="16" max="16" width="8.28515625" style="81" customWidth="1"/>
    <col min="17" max="17" width="9" style="81" hidden="1" customWidth="1"/>
    <col min="18" max="18" width="13.7109375" style="81" hidden="1" customWidth="1"/>
    <col min="19" max="19" width="10.5703125" style="81" customWidth="1"/>
    <col min="20" max="20" width="9.42578125" style="81" hidden="1" customWidth="1"/>
    <col min="21" max="21" width="9.5703125" style="81" customWidth="1"/>
    <col min="22" max="22" width="10.28515625" style="81" hidden="1" customWidth="1"/>
    <col min="23" max="23" width="12.7109375" style="81" hidden="1" customWidth="1"/>
    <col min="24" max="24" width="9.28515625" style="8" customWidth="1"/>
    <col min="25" max="25" width="8.7109375" style="63" customWidth="1"/>
    <col min="26" max="26" width="10.42578125" style="8" customWidth="1"/>
    <col min="27" max="27" width="0" style="141" hidden="1" customWidth="1"/>
    <col min="28" max="28" width="14.5703125" style="141" hidden="1" customWidth="1"/>
    <col min="29" max="29" width="10.42578125" style="141" hidden="1" customWidth="1"/>
    <col min="30" max="16384" width="9.140625" style="8"/>
  </cols>
  <sheetData>
    <row r="1" spans="1:29" ht="15.75" x14ac:dyDescent="0.25">
      <c r="A1" s="229" t="s">
        <v>122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13"/>
      <c r="AA1" s="153"/>
      <c r="AB1" s="153"/>
      <c r="AC1" s="153"/>
    </row>
    <row r="2" spans="1:29" ht="165" customHeight="1" x14ac:dyDescent="0.25">
      <c r="A2" s="212" t="s">
        <v>2</v>
      </c>
      <c r="B2" s="225" t="s">
        <v>3</v>
      </c>
      <c r="C2" s="226"/>
      <c r="D2" s="212" t="s">
        <v>9</v>
      </c>
      <c r="E2" s="230" t="s">
        <v>58</v>
      </c>
      <c r="F2" s="231"/>
      <c r="G2" s="231"/>
      <c r="H2" s="231"/>
      <c r="I2" s="232"/>
      <c r="J2" s="230" t="s">
        <v>313</v>
      </c>
      <c r="K2" s="231"/>
      <c r="L2" s="231"/>
      <c r="M2" s="231"/>
      <c r="N2" s="232"/>
      <c r="O2" s="230" t="s">
        <v>232</v>
      </c>
      <c r="P2" s="231"/>
      <c r="Q2" s="231"/>
      <c r="R2" s="231"/>
      <c r="S2" s="232"/>
      <c r="T2" s="230" t="s">
        <v>251</v>
      </c>
      <c r="U2" s="231"/>
      <c r="V2" s="231"/>
      <c r="W2" s="231"/>
      <c r="X2" s="232"/>
      <c r="Y2" s="223" t="s">
        <v>18</v>
      </c>
      <c r="Z2" s="223" t="s">
        <v>149</v>
      </c>
      <c r="AA2" s="154" t="s">
        <v>341</v>
      </c>
      <c r="AB2" s="154" t="s">
        <v>342</v>
      </c>
      <c r="AC2" s="154" t="s">
        <v>343</v>
      </c>
    </row>
    <row r="3" spans="1:29" ht="90" customHeight="1" x14ac:dyDescent="0.25">
      <c r="A3" s="213"/>
      <c r="B3" s="227"/>
      <c r="C3" s="228"/>
      <c r="D3" s="213"/>
      <c r="E3" s="168" t="s">
        <v>309</v>
      </c>
      <c r="F3" s="168" t="s">
        <v>310</v>
      </c>
      <c r="G3" s="168" t="s">
        <v>311</v>
      </c>
      <c r="H3" s="169" t="s">
        <v>226</v>
      </c>
      <c r="I3" s="170" t="s">
        <v>330</v>
      </c>
      <c r="J3" s="168" t="s">
        <v>309</v>
      </c>
      <c r="K3" s="168" t="s">
        <v>310</v>
      </c>
      <c r="L3" s="168" t="s">
        <v>311</v>
      </c>
      <c r="M3" s="169" t="s">
        <v>226</v>
      </c>
      <c r="N3" s="170" t="s">
        <v>331</v>
      </c>
      <c r="O3" s="168" t="s">
        <v>309</v>
      </c>
      <c r="P3" s="168" t="s">
        <v>310</v>
      </c>
      <c r="Q3" s="168" t="s">
        <v>311</v>
      </c>
      <c r="R3" s="169" t="s">
        <v>226</v>
      </c>
      <c r="S3" s="170" t="s">
        <v>332</v>
      </c>
      <c r="T3" s="168" t="s">
        <v>309</v>
      </c>
      <c r="U3" s="168" t="s">
        <v>310</v>
      </c>
      <c r="V3" s="168" t="s">
        <v>311</v>
      </c>
      <c r="W3" s="169" t="s">
        <v>226</v>
      </c>
      <c r="X3" s="170" t="s">
        <v>330</v>
      </c>
      <c r="Y3" s="224"/>
      <c r="Z3" s="224"/>
      <c r="AA3" s="153"/>
      <c r="AB3" s="153"/>
      <c r="AC3" s="153"/>
    </row>
    <row r="4" spans="1:29" ht="30.75" customHeight="1" x14ac:dyDescent="0.25">
      <c r="A4" s="13">
        <v>1</v>
      </c>
      <c r="B4" s="65" t="s">
        <v>70</v>
      </c>
      <c r="C4" s="65" t="s">
        <v>71</v>
      </c>
      <c r="D4" s="64" t="s">
        <v>115</v>
      </c>
      <c r="E4" s="11">
        <v>15</v>
      </c>
      <c r="F4" s="11">
        <v>1</v>
      </c>
      <c r="G4" s="11">
        <v>0.5</v>
      </c>
      <c r="H4" s="106">
        <f>200*(E4+1-F4)*G4/E4</f>
        <v>100</v>
      </c>
      <c r="I4" s="155">
        <v>100</v>
      </c>
      <c r="J4" s="11">
        <v>11</v>
      </c>
      <c r="K4" s="11">
        <v>1</v>
      </c>
      <c r="L4" s="11">
        <v>0.5</v>
      </c>
      <c r="M4" s="106">
        <f>200*(J4+1-K4)*L4/J4</f>
        <v>100</v>
      </c>
      <c r="N4" s="155">
        <v>100</v>
      </c>
      <c r="O4" s="11">
        <v>13</v>
      </c>
      <c r="P4" s="11">
        <v>2</v>
      </c>
      <c r="Q4" s="11">
        <v>1</v>
      </c>
      <c r="R4" s="106">
        <f>200*(O4+1-P4)*Q4/O4</f>
        <v>184.61538461538461</v>
      </c>
      <c r="S4" s="155">
        <v>185</v>
      </c>
      <c r="T4" s="11">
        <v>11</v>
      </c>
      <c r="U4" s="11">
        <v>1</v>
      </c>
      <c r="V4" s="11">
        <v>1</v>
      </c>
      <c r="W4" s="106">
        <f>200*(T4+1-U4)*V4/T4</f>
        <v>200</v>
      </c>
      <c r="X4" s="155">
        <v>200</v>
      </c>
      <c r="Y4" s="106">
        <f>SUM(I4+N4+S4+X4)</f>
        <v>585</v>
      </c>
      <c r="Z4" s="13">
        <f>Y4-MIN(N4,S4,X4)</f>
        <v>485</v>
      </c>
      <c r="AA4" s="153">
        <v>243</v>
      </c>
      <c r="AB4" s="153">
        <v>243</v>
      </c>
      <c r="AC4" s="153"/>
    </row>
    <row r="5" spans="1:29" ht="30.75" customHeight="1" x14ac:dyDescent="0.25">
      <c r="A5" s="13">
        <v>2</v>
      </c>
      <c r="B5" s="65" t="s">
        <v>77</v>
      </c>
      <c r="C5" s="65" t="s">
        <v>78</v>
      </c>
      <c r="D5" s="64" t="s">
        <v>117</v>
      </c>
      <c r="E5" s="11">
        <v>15</v>
      </c>
      <c r="F5" s="11">
        <v>5</v>
      </c>
      <c r="G5" s="11">
        <v>0.5</v>
      </c>
      <c r="H5" s="106">
        <f>200*(E5+1-F5)*G5/E5</f>
        <v>73.333333333333329</v>
      </c>
      <c r="I5" s="155">
        <v>74</v>
      </c>
      <c r="J5" s="11">
        <v>11</v>
      </c>
      <c r="K5" s="11">
        <v>3</v>
      </c>
      <c r="L5" s="11">
        <v>0.5</v>
      </c>
      <c r="M5" s="106">
        <f>200*(J5+1-K5)*L5/J5</f>
        <v>81.818181818181813</v>
      </c>
      <c r="N5" s="155">
        <v>82</v>
      </c>
      <c r="O5" s="11">
        <v>13</v>
      </c>
      <c r="P5" s="11">
        <v>1</v>
      </c>
      <c r="Q5" s="11">
        <v>1</v>
      </c>
      <c r="R5" s="106">
        <f>200*(O5+1-P5)*Q5/O5</f>
        <v>200</v>
      </c>
      <c r="S5" s="155">
        <v>200</v>
      </c>
      <c r="T5" s="11">
        <v>11</v>
      </c>
      <c r="U5" s="11">
        <v>2</v>
      </c>
      <c r="V5" s="11">
        <v>1</v>
      </c>
      <c r="W5" s="106">
        <f>200*(T5+1-U5)*V5/T5</f>
        <v>181.81818181818181</v>
      </c>
      <c r="X5" s="155">
        <v>182</v>
      </c>
      <c r="Y5" s="106">
        <f>SUM(I5+N5+S5+X5)</f>
        <v>538</v>
      </c>
      <c r="Z5" s="13">
        <f>Y5-MIN(N5,S5,X5)</f>
        <v>456</v>
      </c>
      <c r="AA5" s="153"/>
      <c r="AB5" s="153"/>
      <c r="AC5" s="153"/>
    </row>
    <row r="6" spans="1:29" s="118" customFormat="1" ht="30.75" customHeight="1" x14ac:dyDescent="0.25">
      <c r="A6" s="13">
        <v>3</v>
      </c>
      <c r="B6" s="65" t="s">
        <v>70</v>
      </c>
      <c r="C6" s="65" t="s">
        <v>76</v>
      </c>
      <c r="D6" s="64" t="s">
        <v>334</v>
      </c>
      <c r="E6" s="156"/>
      <c r="F6" s="156" t="s">
        <v>322</v>
      </c>
      <c r="G6" s="156"/>
      <c r="H6" s="156"/>
      <c r="I6" s="157"/>
      <c r="J6" s="156"/>
      <c r="K6" s="156" t="s">
        <v>322</v>
      </c>
      <c r="L6" s="156"/>
      <c r="M6" s="156"/>
      <c r="N6" s="157"/>
      <c r="O6" s="156"/>
      <c r="P6" s="156" t="s">
        <v>322</v>
      </c>
      <c r="Q6" s="156"/>
      <c r="R6" s="156"/>
      <c r="S6" s="157"/>
      <c r="T6" s="156"/>
      <c r="U6" s="156" t="s">
        <v>322</v>
      </c>
      <c r="V6" s="156"/>
      <c r="W6" s="156"/>
      <c r="X6" s="155"/>
      <c r="Y6" s="106"/>
      <c r="Z6" s="13">
        <f>243+207</f>
        <v>450</v>
      </c>
      <c r="AA6" s="153"/>
      <c r="AB6" s="153"/>
      <c r="AC6" s="153"/>
    </row>
    <row r="7" spans="1:29" ht="30.75" customHeight="1" x14ac:dyDescent="0.25">
      <c r="A7" s="13">
        <v>4</v>
      </c>
      <c r="B7" s="119" t="s">
        <v>75</v>
      </c>
      <c r="C7" s="119" t="s">
        <v>76</v>
      </c>
      <c r="D7" s="85" t="s">
        <v>120</v>
      </c>
      <c r="E7" s="85">
        <v>15</v>
      </c>
      <c r="F7" s="85">
        <v>4</v>
      </c>
      <c r="G7" s="85">
        <v>0.5</v>
      </c>
      <c r="H7" s="106">
        <f>200*(E7+1-F7)*G7/E7</f>
        <v>80</v>
      </c>
      <c r="I7" s="155">
        <v>80</v>
      </c>
      <c r="J7" s="85">
        <v>11</v>
      </c>
      <c r="K7" s="85">
        <v>2</v>
      </c>
      <c r="L7" s="85">
        <v>0.5</v>
      </c>
      <c r="M7" s="106">
        <f>200*(J7+1-K7)*L7/J7</f>
        <v>90.909090909090907</v>
      </c>
      <c r="N7" s="155">
        <v>91</v>
      </c>
      <c r="O7" s="85">
        <v>13</v>
      </c>
      <c r="P7" s="85">
        <v>3</v>
      </c>
      <c r="Q7" s="85">
        <v>1</v>
      </c>
      <c r="R7" s="106">
        <f>200*(O7+1-P7)*Q7/O7</f>
        <v>169.23076923076923</v>
      </c>
      <c r="S7" s="155">
        <v>170</v>
      </c>
      <c r="T7" s="85">
        <v>11</v>
      </c>
      <c r="U7" s="85">
        <v>3</v>
      </c>
      <c r="V7" s="85">
        <v>1</v>
      </c>
      <c r="W7" s="106">
        <f>200*(T7+1-U7)*V7/T7</f>
        <v>163.63636363636363</v>
      </c>
      <c r="X7" s="155">
        <v>164</v>
      </c>
      <c r="Y7" s="106">
        <f>SUM(I7+N7+S7+X7)</f>
        <v>505</v>
      </c>
      <c r="Z7" s="13">
        <f>Y7-MIN(N7,S7,X7)</f>
        <v>414</v>
      </c>
      <c r="AA7" s="158">
        <f>Z7/2</f>
        <v>207</v>
      </c>
      <c r="AB7" s="158"/>
      <c r="AC7" s="158"/>
    </row>
    <row r="8" spans="1:29" s="118" customFormat="1" ht="30.75" customHeight="1" x14ac:dyDescent="0.25">
      <c r="A8" s="13">
        <v>5</v>
      </c>
      <c r="B8" s="121" t="s">
        <v>73</v>
      </c>
      <c r="C8" s="121" t="s">
        <v>71</v>
      </c>
      <c r="D8" s="11" t="s">
        <v>147</v>
      </c>
      <c r="E8" s="11">
        <v>15</v>
      </c>
      <c r="F8" s="156" t="s">
        <v>322</v>
      </c>
      <c r="G8" s="156"/>
      <c r="H8" s="156"/>
      <c r="I8" s="157"/>
      <c r="J8" s="156"/>
      <c r="K8" s="156" t="s">
        <v>322</v>
      </c>
      <c r="L8" s="156"/>
      <c r="M8" s="156"/>
      <c r="N8" s="157"/>
      <c r="O8" s="156"/>
      <c r="P8" s="156" t="s">
        <v>322</v>
      </c>
      <c r="Q8" s="156"/>
      <c r="R8" s="156"/>
      <c r="S8" s="157"/>
      <c r="T8" s="156"/>
      <c r="U8" s="156" t="s">
        <v>322</v>
      </c>
      <c r="V8" s="11"/>
      <c r="W8" s="106"/>
      <c r="X8" s="14"/>
      <c r="Y8" s="106"/>
      <c r="Z8" s="13">
        <f>97+243</f>
        <v>340</v>
      </c>
      <c r="AA8" s="158"/>
      <c r="AB8" s="158"/>
      <c r="AC8" s="158"/>
    </row>
    <row r="9" spans="1:29" ht="30.75" hidden="1" customHeight="1" x14ac:dyDescent="0.25">
      <c r="A9" s="13">
        <v>6</v>
      </c>
      <c r="B9" s="135" t="s">
        <v>242</v>
      </c>
      <c r="C9" s="135" t="s">
        <v>74</v>
      </c>
      <c r="D9" s="85" t="s">
        <v>270</v>
      </c>
      <c r="E9" s="85">
        <v>15</v>
      </c>
      <c r="F9" s="85" t="s">
        <v>322</v>
      </c>
      <c r="G9" s="85">
        <v>0.5</v>
      </c>
      <c r="H9" s="106">
        <v>44</v>
      </c>
      <c r="I9" s="155">
        <v>44</v>
      </c>
      <c r="J9" s="85">
        <v>11</v>
      </c>
      <c r="K9" s="159" t="s">
        <v>322</v>
      </c>
      <c r="L9" s="85">
        <v>0.5</v>
      </c>
      <c r="M9" s="106">
        <v>37</v>
      </c>
      <c r="N9" s="155">
        <v>37</v>
      </c>
      <c r="O9" s="85">
        <v>13</v>
      </c>
      <c r="P9" s="159" t="s">
        <v>322</v>
      </c>
      <c r="Q9" s="85">
        <v>1</v>
      </c>
      <c r="R9" s="106">
        <v>109</v>
      </c>
      <c r="S9" s="155">
        <v>109</v>
      </c>
      <c r="T9" s="85">
        <v>11</v>
      </c>
      <c r="U9" s="85">
        <v>4</v>
      </c>
      <c r="V9" s="85">
        <v>1</v>
      </c>
      <c r="W9" s="106">
        <f>200*(T9+1-U9)*V9/T9</f>
        <v>145.45454545454547</v>
      </c>
      <c r="X9" s="155">
        <v>146</v>
      </c>
      <c r="Y9" s="106">
        <f>SUM(I9+N9+S9+X9)</f>
        <v>336</v>
      </c>
      <c r="Z9" s="106">
        <f>Y9-MIN(N9,S9,X9)</f>
        <v>299</v>
      </c>
      <c r="AA9" s="158"/>
      <c r="AB9" s="158"/>
      <c r="AC9" s="158">
        <f>Z9/2</f>
        <v>149.5</v>
      </c>
    </row>
    <row r="10" spans="1:29" ht="30.75" hidden="1" customHeight="1" x14ac:dyDescent="0.25">
      <c r="A10" s="13">
        <v>7</v>
      </c>
      <c r="B10" s="133" t="s">
        <v>73</v>
      </c>
      <c r="C10" s="133" t="s">
        <v>74</v>
      </c>
      <c r="D10" s="134" t="s">
        <v>116</v>
      </c>
      <c r="E10" s="160">
        <v>15</v>
      </c>
      <c r="F10" s="160">
        <v>3</v>
      </c>
      <c r="G10" s="160">
        <v>0.5</v>
      </c>
      <c r="H10" s="158">
        <f>200*(E10+1-F10)*G10/E10</f>
        <v>86.666666666666671</v>
      </c>
      <c r="I10" s="161">
        <v>87</v>
      </c>
      <c r="J10" s="160">
        <v>11</v>
      </c>
      <c r="K10" s="160">
        <v>4</v>
      </c>
      <c r="L10" s="160">
        <v>0.5</v>
      </c>
      <c r="M10" s="158">
        <f>200*(J10+1-K10)*L10/J10</f>
        <v>72.727272727272734</v>
      </c>
      <c r="N10" s="161">
        <v>73</v>
      </c>
      <c r="O10" s="160">
        <v>13</v>
      </c>
      <c r="P10" s="160">
        <v>5</v>
      </c>
      <c r="Q10" s="160">
        <v>1</v>
      </c>
      <c r="R10" s="158">
        <f>200*(O10+1-P10)*Q10/O10</f>
        <v>138.46153846153845</v>
      </c>
      <c r="S10" s="161">
        <v>139</v>
      </c>
      <c r="T10" s="160">
        <v>11</v>
      </c>
      <c r="U10" s="160" t="s">
        <v>63</v>
      </c>
      <c r="V10" s="160">
        <v>1</v>
      </c>
      <c r="W10" s="158">
        <v>0</v>
      </c>
      <c r="X10" s="171">
        <v>0</v>
      </c>
      <c r="Y10" s="158">
        <f>SUM(I10+N10+S10+X10)</f>
        <v>299</v>
      </c>
      <c r="Z10" s="162">
        <f>Y10-MIN(N10,S10,X10)</f>
        <v>299</v>
      </c>
      <c r="AA10" s="158"/>
      <c r="AB10" s="158"/>
      <c r="AC10" s="158"/>
    </row>
    <row r="11" spans="1:29" ht="30.75" customHeight="1" x14ac:dyDescent="0.25">
      <c r="A11" s="13">
        <v>6</v>
      </c>
      <c r="B11" s="65" t="s">
        <v>167</v>
      </c>
      <c r="C11" s="65" t="s">
        <v>84</v>
      </c>
      <c r="D11" s="64" t="s">
        <v>173</v>
      </c>
      <c r="E11" s="11">
        <v>15</v>
      </c>
      <c r="F11" s="163" t="s">
        <v>63</v>
      </c>
      <c r="G11" s="11">
        <v>0.5</v>
      </c>
      <c r="H11" s="106">
        <v>0</v>
      </c>
      <c r="I11" s="14">
        <v>0</v>
      </c>
      <c r="J11" s="11">
        <v>11</v>
      </c>
      <c r="K11" s="106">
        <v>10</v>
      </c>
      <c r="L11" s="11">
        <v>0.5</v>
      </c>
      <c r="M11" s="106">
        <f>200*(J11+1-K11)*L11/J11</f>
        <v>18.181818181818183</v>
      </c>
      <c r="N11" s="14">
        <v>19</v>
      </c>
      <c r="O11" s="11">
        <v>13</v>
      </c>
      <c r="P11" s="106">
        <v>6</v>
      </c>
      <c r="Q11" s="11">
        <v>1</v>
      </c>
      <c r="R11" s="106">
        <f>200*(O11+1-P11)*Q11/O11</f>
        <v>123.07692307692308</v>
      </c>
      <c r="S11" s="14">
        <v>124</v>
      </c>
      <c r="T11" s="11">
        <v>11</v>
      </c>
      <c r="U11" s="106">
        <v>5</v>
      </c>
      <c r="V11" s="11">
        <v>1</v>
      </c>
      <c r="W11" s="106">
        <f>200*(T11+1-U11)*V11/T11</f>
        <v>127.27272727272727</v>
      </c>
      <c r="X11" s="155">
        <v>128</v>
      </c>
      <c r="Y11" s="106">
        <f>SUM(I11+N11+S11+X11)</f>
        <v>271</v>
      </c>
      <c r="Z11" s="13">
        <f>Y11-MIN(N11,S11,X11)</f>
        <v>252</v>
      </c>
      <c r="AA11" s="162"/>
      <c r="AB11" s="162"/>
      <c r="AC11" s="162"/>
    </row>
    <row r="12" spans="1:29" ht="30.75" customHeight="1" x14ac:dyDescent="0.25">
      <c r="A12" s="13">
        <v>7</v>
      </c>
      <c r="B12" s="121" t="s">
        <v>242</v>
      </c>
      <c r="C12" s="121" t="s">
        <v>169</v>
      </c>
      <c r="D12" s="64" t="s">
        <v>269</v>
      </c>
      <c r="E12" s="156"/>
      <c r="F12" s="156" t="s">
        <v>322</v>
      </c>
      <c r="G12" s="156"/>
      <c r="H12" s="156"/>
      <c r="I12" s="157"/>
      <c r="J12" s="156"/>
      <c r="K12" s="156" t="s">
        <v>322</v>
      </c>
      <c r="L12" s="156"/>
      <c r="M12" s="156"/>
      <c r="N12" s="157"/>
      <c r="O12" s="156"/>
      <c r="P12" s="156" t="s">
        <v>322</v>
      </c>
      <c r="Q12" s="156"/>
      <c r="R12" s="156"/>
      <c r="S12" s="157"/>
      <c r="T12" s="156"/>
      <c r="U12" s="156" t="s">
        <v>322</v>
      </c>
      <c r="V12" s="156"/>
      <c r="W12" s="156"/>
      <c r="X12" s="155"/>
      <c r="Y12" s="106"/>
      <c r="Z12" s="13">
        <f>150+97</f>
        <v>247</v>
      </c>
      <c r="AA12" s="153"/>
      <c r="AB12" s="153"/>
      <c r="AC12" s="153"/>
    </row>
    <row r="13" spans="1:29" ht="30.75" customHeight="1" x14ac:dyDescent="0.25">
      <c r="A13" s="13">
        <v>8</v>
      </c>
      <c r="B13" s="65" t="s">
        <v>163</v>
      </c>
      <c r="C13" s="65" t="s">
        <v>164</v>
      </c>
      <c r="D13" s="64" t="s">
        <v>170</v>
      </c>
      <c r="E13" s="11">
        <v>15</v>
      </c>
      <c r="F13" s="163" t="s">
        <v>63</v>
      </c>
      <c r="G13" s="11">
        <v>0.5</v>
      </c>
      <c r="H13" s="106">
        <v>0</v>
      </c>
      <c r="I13" s="14">
        <v>0</v>
      </c>
      <c r="J13" s="11">
        <v>11</v>
      </c>
      <c r="K13" s="106">
        <v>5</v>
      </c>
      <c r="L13" s="11">
        <v>0.5</v>
      </c>
      <c r="M13" s="106">
        <f>200*(J13+1-K13)*L13/J13</f>
        <v>63.636363636363633</v>
      </c>
      <c r="N13" s="14">
        <v>64</v>
      </c>
      <c r="O13" s="11">
        <v>13</v>
      </c>
      <c r="P13" s="106">
        <v>4</v>
      </c>
      <c r="Q13" s="11">
        <v>1</v>
      </c>
      <c r="R13" s="106">
        <f>200*(O13+1-P13)*Q13/O13</f>
        <v>153.84615384615384</v>
      </c>
      <c r="S13" s="14">
        <v>154</v>
      </c>
      <c r="T13" s="11">
        <v>11</v>
      </c>
      <c r="U13" s="106">
        <v>7</v>
      </c>
      <c r="V13" s="11">
        <v>1</v>
      </c>
      <c r="W13" s="106">
        <f>200*(T13+1-U13)*V13/T13</f>
        <v>90.909090909090907</v>
      </c>
      <c r="X13" s="155">
        <v>91</v>
      </c>
      <c r="Y13" s="106">
        <f t="shared" ref="Y13:Y27" si="0">SUM(I13+N13+S13+X13)</f>
        <v>309</v>
      </c>
      <c r="Z13" s="13">
        <f t="shared" ref="Z13:Z27" si="1">Y13-MIN(N13,S13,X13)</f>
        <v>245</v>
      </c>
      <c r="AA13" s="153"/>
      <c r="AB13" s="153"/>
      <c r="AC13" s="153"/>
    </row>
    <row r="14" spans="1:29" ht="30.75" customHeight="1" x14ac:dyDescent="0.25">
      <c r="A14" s="13">
        <v>9</v>
      </c>
      <c r="B14" s="65" t="s">
        <v>165</v>
      </c>
      <c r="C14" s="65" t="s">
        <v>166</v>
      </c>
      <c r="D14" s="64" t="s">
        <v>172</v>
      </c>
      <c r="E14" s="11">
        <v>15</v>
      </c>
      <c r="F14" s="163" t="s">
        <v>63</v>
      </c>
      <c r="G14" s="11">
        <v>0.5</v>
      </c>
      <c r="H14" s="106">
        <v>0</v>
      </c>
      <c r="I14" s="14">
        <v>0</v>
      </c>
      <c r="J14" s="11">
        <v>11</v>
      </c>
      <c r="K14" s="106">
        <v>8</v>
      </c>
      <c r="L14" s="11">
        <v>0.5</v>
      </c>
      <c r="M14" s="106">
        <f>200*(J14+1-K14)*L14/J14</f>
        <v>36.363636363636367</v>
      </c>
      <c r="N14" s="14">
        <v>37</v>
      </c>
      <c r="O14" s="11">
        <v>13</v>
      </c>
      <c r="P14" s="106">
        <v>7</v>
      </c>
      <c r="Q14" s="11">
        <v>1</v>
      </c>
      <c r="R14" s="106">
        <f>200*(O14+1-P14)*Q14/O14</f>
        <v>107.69230769230769</v>
      </c>
      <c r="S14" s="14">
        <v>108</v>
      </c>
      <c r="T14" s="11">
        <v>11</v>
      </c>
      <c r="U14" s="106">
        <v>6</v>
      </c>
      <c r="V14" s="11">
        <v>1</v>
      </c>
      <c r="W14" s="106">
        <f>200*(T14+1-U14)*V14/T14</f>
        <v>109.09090909090909</v>
      </c>
      <c r="X14" s="155">
        <v>110</v>
      </c>
      <c r="Y14" s="106">
        <f t="shared" si="0"/>
        <v>255</v>
      </c>
      <c r="Z14" s="13">
        <f t="shared" si="1"/>
        <v>218</v>
      </c>
      <c r="AA14" s="153"/>
      <c r="AB14" s="153"/>
      <c r="AC14" s="153"/>
    </row>
    <row r="15" spans="1:29" ht="30.75" hidden="1" customHeight="1" x14ac:dyDescent="0.25">
      <c r="A15" s="13">
        <v>12</v>
      </c>
      <c r="B15" s="135" t="s">
        <v>73</v>
      </c>
      <c r="C15" s="135" t="s">
        <v>169</v>
      </c>
      <c r="D15" s="136" t="s">
        <v>258</v>
      </c>
      <c r="E15" s="85">
        <v>15</v>
      </c>
      <c r="F15" s="85" t="s">
        <v>322</v>
      </c>
      <c r="G15" s="85">
        <v>0.5</v>
      </c>
      <c r="H15" s="106">
        <v>44</v>
      </c>
      <c r="I15" s="155">
        <v>44</v>
      </c>
      <c r="J15" s="85">
        <v>11</v>
      </c>
      <c r="K15" s="159" t="s">
        <v>322</v>
      </c>
      <c r="L15" s="85">
        <v>0.5</v>
      </c>
      <c r="M15" s="106">
        <v>41</v>
      </c>
      <c r="N15" s="155">
        <v>41</v>
      </c>
      <c r="O15" s="85">
        <v>13</v>
      </c>
      <c r="P15" s="159" t="s">
        <v>322</v>
      </c>
      <c r="Q15" s="85">
        <v>1</v>
      </c>
      <c r="R15" s="106">
        <v>109</v>
      </c>
      <c r="S15" s="155">
        <v>109</v>
      </c>
      <c r="T15" s="85">
        <v>11</v>
      </c>
      <c r="U15" s="85">
        <v>11</v>
      </c>
      <c r="V15" s="85">
        <v>1</v>
      </c>
      <c r="W15" s="106">
        <f>200*(T15+1-U15)*V15/T15</f>
        <v>18.181818181818183</v>
      </c>
      <c r="X15" s="155">
        <v>19</v>
      </c>
      <c r="Y15" s="106">
        <f t="shared" si="0"/>
        <v>213</v>
      </c>
      <c r="Z15" s="106">
        <f t="shared" si="1"/>
        <v>194</v>
      </c>
      <c r="AA15" s="153"/>
      <c r="AB15" s="153">
        <f>Z15/2</f>
        <v>97</v>
      </c>
      <c r="AC15" s="153">
        <f>Z15/2</f>
        <v>97</v>
      </c>
    </row>
    <row r="16" spans="1:29" ht="32.25" customHeight="1" x14ac:dyDescent="0.25">
      <c r="A16" s="13">
        <v>10</v>
      </c>
      <c r="B16" s="65" t="s">
        <v>81</v>
      </c>
      <c r="C16" s="65" t="s">
        <v>56</v>
      </c>
      <c r="D16" s="64" t="s">
        <v>118</v>
      </c>
      <c r="E16" s="11">
        <v>15</v>
      </c>
      <c r="F16" s="11">
        <v>9</v>
      </c>
      <c r="G16" s="11">
        <v>0.5</v>
      </c>
      <c r="H16" s="106">
        <f>200*(E16+1-F16)*G16/E16</f>
        <v>46.666666666666664</v>
      </c>
      <c r="I16" s="155">
        <v>47</v>
      </c>
      <c r="J16" s="11">
        <v>11</v>
      </c>
      <c r="K16" s="156" t="s">
        <v>63</v>
      </c>
      <c r="L16" s="11">
        <v>0.5</v>
      </c>
      <c r="M16" s="106">
        <v>0</v>
      </c>
      <c r="N16" s="155">
        <v>0</v>
      </c>
      <c r="O16" s="11">
        <v>13</v>
      </c>
      <c r="P16" s="11">
        <v>8</v>
      </c>
      <c r="Q16" s="11">
        <v>1</v>
      </c>
      <c r="R16" s="106">
        <f>200*(O16+1-P16)*Q16/O16</f>
        <v>92.307692307692307</v>
      </c>
      <c r="S16" s="155">
        <v>93</v>
      </c>
      <c r="T16" s="11">
        <v>11</v>
      </c>
      <c r="U16" s="11" t="s">
        <v>63</v>
      </c>
      <c r="V16" s="11">
        <v>1</v>
      </c>
      <c r="W16" s="106">
        <v>0</v>
      </c>
      <c r="X16" s="14">
        <v>0</v>
      </c>
      <c r="Y16" s="106">
        <f t="shared" si="0"/>
        <v>140</v>
      </c>
      <c r="Z16" s="13">
        <f t="shared" si="1"/>
        <v>140</v>
      </c>
      <c r="AA16" s="153"/>
      <c r="AB16" s="153"/>
      <c r="AC16" s="153"/>
    </row>
    <row r="17" spans="1:29" ht="32.25" customHeight="1" x14ac:dyDescent="0.25">
      <c r="A17" s="13">
        <v>11</v>
      </c>
      <c r="B17" s="65" t="s">
        <v>79</v>
      </c>
      <c r="C17" s="65" t="s">
        <v>80</v>
      </c>
      <c r="D17" s="64" t="s">
        <v>121</v>
      </c>
      <c r="E17" s="11">
        <v>15</v>
      </c>
      <c r="F17" s="11">
        <v>8</v>
      </c>
      <c r="G17" s="11">
        <v>0.5</v>
      </c>
      <c r="H17" s="106">
        <f>200*(E17+1-F17)*G17/E17</f>
        <v>53.333333333333336</v>
      </c>
      <c r="I17" s="155">
        <v>54</v>
      </c>
      <c r="J17" s="11">
        <v>11</v>
      </c>
      <c r="K17" s="11">
        <v>7</v>
      </c>
      <c r="L17" s="11">
        <v>0.5</v>
      </c>
      <c r="M17" s="106">
        <f>200*(J17+1-K17)*L17/J17</f>
        <v>45.454545454545453</v>
      </c>
      <c r="N17" s="155">
        <v>46</v>
      </c>
      <c r="O17" s="11">
        <v>13</v>
      </c>
      <c r="P17" s="156" t="s">
        <v>63</v>
      </c>
      <c r="Q17" s="11">
        <v>1</v>
      </c>
      <c r="R17" s="106">
        <v>0</v>
      </c>
      <c r="S17" s="155">
        <v>0</v>
      </c>
      <c r="T17" s="11">
        <v>11</v>
      </c>
      <c r="U17" s="11" t="s">
        <v>63</v>
      </c>
      <c r="V17" s="11">
        <v>1</v>
      </c>
      <c r="W17" s="106">
        <v>0</v>
      </c>
      <c r="X17" s="14">
        <v>0</v>
      </c>
      <c r="Y17" s="106">
        <f t="shared" si="0"/>
        <v>100</v>
      </c>
      <c r="Z17" s="13">
        <f t="shared" si="1"/>
        <v>100</v>
      </c>
      <c r="AA17" s="153"/>
      <c r="AB17" s="153"/>
      <c r="AC17" s="153"/>
    </row>
    <row r="18" spans="1:29" ht="32.25" customHeight="1" x14ac:dyDescent="0.25">
      <c r="A18" s="13">
        <v>12</v>
      </c>
      <c r="B18" s="65" t="s">
        <v>307</v>
      </c>
      <c r="C18" s="65" t="s">
        <v>308</v>
      </c>
      <c r="D18" s="64" t="s">
        <v>329</v>
      </c>
      <c r="E18" s="11">
        <v>15</v>
      </c>
      <c r="F18" s="11" t="s">
        <v>322</v>
      </c>
      <c r="G18" s="11">
        <v>0.5</v>
      </c>
      <c r="H18" s="106">
        <v>30</v>
      </c>
      <c r="I18" s="155">
        <v>30</v>
      </c>
      <c r="J18" s="11">
        <v>11</v>
      </c>
      <c r="K18" s="156" t="s">
        <v>63</v>
      </c>
      <c r="L18" s="11">
        <v>0.5</v>
      </c>
      <c r="M18" s="106">
        <v>0</v>
      </c>
      <c r="N18" s="155">
        <v>0</v>
      </c>
      <c r="O18" s="11">
        <v>13</v>
      </c>
      <c r="P18" s="11">
        <v>10</v>
      </c>
      <c r="Q18" s="11">
        <v>1</v>
      </c>
      <c r="R18" s="106">
        <f>200*(O18+1-P18)*Q18/O18</f>
        <v>61.53846153846154</v>
      </c>
      <c r="S18" s="155">
        <v>62</v>
      </c>
      <c r="T18" s="11">
        <v>11</v>
      </c>
      <c r="U18" s="11" t="s">
        <v>63</v>
      </c>
      <c r="V18" s="11">
        <v>1</v>
      </c>
      <c r="W18" s="106">
        <v>0</v>
      </c>
      <c r="X18" s="14">
        <v>0</v>
      </c>
      <c r="Y18" s="106">
        <f t="shared" si="0"/>
        <v>92</v>
      </c>
      <c r="Z18" s="13">
        <f t="shared" si="1"/>
        <v>92</v>
      </c>
      <c r="AA18" s="153"/>
      <c r="AB18" s="153"/>
      <c r="AC18" s="153"/>
    </row>
    <row r="19" spans="1:29" ht="32.25" customHeight="1" x14ac:dyDescent="0.25">
      <c r="A19" s="13">
        <v>13</v>
      </c>
      <c r="B19" s="65" t="s">
        <v>245</v>
      </c>
      <c r="C19" s="65" t="s">
        <v>249</v>
      </c>
      <c r="D19" s="64" t="s">
        <v>265</v>
      </c>
      <c r="E19" s="11">
        <v>15</v>
      </c>
      <c r="F19" s="163" t="s">
        <v>63</v>
      </c>
      <c r="G19" s="11">
        <v>0.5</v>
      </c>
      <c r="H19" s="106">
        <v>0</v>
      </c>
      <c r="I19" s="14">
        <v>0</v>
      </c>
      <c r="J19" s="11">
        <v>11</v>
      </c>
      <c r="K19" s="106" t="s">
        <v>63</v>
      </c>
      <c r="L19" s="11">
        <v>0.5</v>
      </c>
      <c r="M19" s="106">
        <v>0</v>
      </c>
      <c r="N19" s="155">
        <v>0</v>
      </c>
      <c r="O19" s="11">
        <v>13</v>
      </c>
      <c r="P19" s="11">
        <v>12</v>
      </c>
      <c r="Q19" s="11">
        <v>1</v>
      </c>
      <c r="R19" s="106">
        <f>200*(O19+1-P19)*Q19/O19</f>
        <v>30.76923076923077</v>
      </c>
      <c r="S19" s="155">
        <v>31</v>
      </c>
      <c r="T19" s="11">
        <v>11</v>
      </c>
      <c r="U19" s="11">
        <v>9</v>
      </c>
      <c r="V19" s="11">
        <v>1</v>
      </c>
      <c r="W19" s="106">
        <f>200*(T19+1-U19)*V19/T19</f>
        <v>54.545454545454547</v>
      </c>
      <c r="X19" s="155">
        <v>55</v>
      </c>
      <c r="Y19" s="106">
        <f t="shared" si="0"/>
        <v>86</v>
      </c>
      <c r="Z19" s="13">
        <f t="shared" si="1"/>
        <v>86</v>
      </c>
      <c r="AA19" s="153"/>
      <c r="AB19" s="153"/>
      <c r="AC19" s="153"/>
    </row>
    <row r="20" spans="1:29" ht="32.25" customHeight="1" x14ac:dyDescent="0.25">
      <c r="A20" s="13">
        <v>14</v>
      </c>
      <c r="B20" s="151" t="s">
        <v>242</v>
      </c>
      <c r="C20" s="151" t="s">
        <v>169</v>
      </c>
      <c r="D20" s="152" t="s">
        <v>269</v>
      </c>
      <c r="E20" s="11">
        <v>15</v>
      </c>
      <c r="F20" s="163" t="s">
        <v>63</v>
      </c>
      <c r="G20" s="11">
        <v>0.5</v>
      </c>
      <c r="H20" s="106">
        <v>0</v>
      </c>
      <c r="I20" s="14">
        <v>0</v>
      </c>
      <c r="J20" s="11">
        <v>11</v>
      </c>
      <c r="K20" s="106" t="s">
        <v>63</v>
      </c>
      <c r="L20" s="11">
        <v>0.5</v>
      </c>
      <c r="M20" s="106">
        <v>0</v>
      </c>
      <c r="N20" s="155">
        <v>0</v>
      </c>
      <c r="O20" s="11">
        <v>13</v>
      </c>
      <c r="P20" s="11">
        <v>9</v>
      </c>
      <c r="Q20" s="11">
        <v>1</v>
      </c>
      <c r="R20" s="106">
        <f>200*(O20+1-P20)*Q20/O20</f>
        <v>76.92307692307692</v>
      </c>
      <c r="S20" s="155">
        <v>77</v>
      </c>
      <c r="T20" s="11">
        <v>11</v>
      </c>
      <c r="U20" s="11" t="s">
        <v>63</v>
      </c>
      <c r="V20" s="11">
        <v>1</v>
      </c>
      <c r="W20" s="106">
        <v>0</v>
      </c>
      <c r="X20" s="14">
        <v>0</v>
      </c>
      <c r="Y20" s="106">
        <f t="shared" si="0"/>
        <v>77</v>
      </c>
      <c r="Z20" s="13">
        <f t="shared" si="1"/>
        <v>77</v>
      </c>
      <c r="AA20" s="153"/>
      <c r="AB20" s="153"/>
      <c r="AC20" s="153"/>
    </row>
    <row r="21" spans="1:29" ht="32.25" customHeight="1" x14ac:dyDescent="0.25">
      <c r="A21" s="13">
        <v>15</v>
      </c>
      <c r="B21" s="65" t="s">
        <v>257</v>
      </c>
      <c r="C21" s="65" t="s">
        <v>82</v>
      </c>
      <c r="D21" s="64" t="s">
        <v>266</v>
      </c>
      <c r="E21" s="11">
        <v>15</v>
      </c>
      <c r="F21" s="163" t="s">
        <v>63</v>
      </c>
      <c r="G21" s="11">
        <v>0.5</v>
      </c>
      <c r="H21" s="106">
        <v>0</v>
      </c>
      <c r="I21" s="14">
        <v>0</v>
      </c>
      <c r="J21" s="11">
        <v>11</v>
      </c>
      <c r="K21" s="106" t="s">
        <v>63</v>
      </c>
      <c r="L21" s="11">
        <v>0.5</v>
      </c>
      <c r="M21" s="106">
        <v>0</v>
      </c>
      <c r="N21" s="155">
        <v>0</v>
      </c>
      <c r="O21" s="11">
        <v>13</v>
      </c>
      <c r="P21" s="11" t="s">
        <v>63</v>
      </c>
      <c r="Q21" s="11">
        <v>1</v>
      </c>
      <c r="R21" s="106">
        <v>0</v>
      </c>
      <c r="S21" s="155">
        <v>0</v>
      </c>
      <c r="T21" s="11">
        <v>11</v>
      </c>
      <c r="U21" s="11">
        <v>8</v>
      </c>
      <c r="V21" s="11">
        <v>1</v>
      </c>
      <c r="W21" s="106">
        <f>200*(T21+1-U21)*V21/T21</f>
        <v>72.727272727272734</v>
      </c>
      <c r="X21" s="155">
        <v>73</v>
      </c>
      <c r="Y21" s="106">
        <f t="shared" si="0"/>
        <v>73</v>
      </c>
      <c r="Z21" s="13">
        <f t="shared" si="1"/>
        <v>73</v>
      </c>
      <c r="AA21" s="153"/>
      <c r="AB21" s="153"/>
      <c r="AC21" s="153"/>
    </row>
    <row r="22" spans="1:29" ht="32.25" customHeight="1" x14ac:dyDescent="0.25">
      <c r="A22" s="13">
        <v>16</v>
      </c>
      <c r="B22" s="112" t="s">
        <v>72</v>
      </c>
      <c r="C22" s="112" t="s">
        <v>56</v>
      </c>
      <c r="D22" s="113" t="s">
        <v>171</v>
      </c>
      <c r="E22" s="11">
        <v>15</v>
      </c>
      <c r="F22" s="163" t="s">
        <v>63</v>
      </c>
      <c r="G22" s="11">
        <v>0.5</v>
      </c>
      <c r="H22" s="106">
        <v>0</v>
      </c>
      <c r="I22" s="14">
        <v>0</v>
      </c>
      <c r="J22" s="11">
        <v>11</v>
      </c>
      <c r="K22" s="106">
        <v>6</v>
      </c>
      <c r="L22" s="11">
        <v>0.5</v>
      </c>
      <c r="M22" s="106">
        <f>200*(J22+1-K22)*L22/J22</f>
        <v>54.545454545454547</v>
      </c>
      <c r="N22" s="14">
        <v>55</v>
      </c>
      <c r="O22" s="11">
        <v>13</v>
      </c>
      <c r="P22" s="106" t="s">
        <v>63</v>
      </c>
      <c r="Q22" s="11">
        <v>1</v>
      </c>
      <c r="R22" s="106">
        <v>0</v>
      </c>
      <c r="S22" s="155">
        <v>0</v>
      </c>
      <c r="T22" s="11">
        <v>11</v>
      </c>
      <c r="U22" s="11" t="s">
        <v>63</v>
      </c>
      <c r="V22" s="11">
        <v>1</v>
      </c>
      <c r="W22" s="106">
        <v>0</v>
      </c>
      <c r="X22" s="14">
        <v>0</v>
      </c>
      <c r="Y22" s="106">
        <f t="shared" si="0"/>
        <v>55</v>
      </c>
      <c r="Z22" s="13">
        <f t="shared" si="1"/>
        <v>55</v>
      </c>
      <c r="AA22" s="153"/>
      <c r="AB22" s="153"/>
      <c r="AC22" s="153"/>
    </row>
    <row r="23" spans="1:29" ht="32.25" customHeight="1" x14ac:dyDescent="0.25">
      <c r="A23" s="13">
        <v>17</v>
      </c>
      <c r="B23" s="65" t="s">
        <v>250</v>
      </c>
      <c r="C23" s="65" t="s">
        <v>180</v>
      </c>
      <c r="D23" s="64" t="s">
        <v>267</v>
      </c>
      <c r="E23" s="11">
        <v>15</v>
      </c>
      <c r="F23" s="163" t="s">
        <v>63</v>
      </c>
      <c r="G23" s="11">
        <v>0.5</v>
      </c>
      <c r="H23" s="106">
        <v>0</v>
      </c>
      <c r="I23" s="14">
        <v>0</v>
      </c>
      <c r="J23" s="11">
        <v>11</v>
      </c>
      <c r="K23" s="106" t="s">
        <v>63</v>
      </c>
      <c r="L23" s="11">
        <v>0.5</v>
      </c>
      <c r="M23" s="106">
        <v>0</v>
      </c>
      <c r="N23" s="155">
        <v>0</v>
      </c>
      <c r="O23" s="11">
        <v>13</v>
      </c>
      <c r="P23" s="11">
        <v>13</v>
      </c>
      <c r="Q23" s="11">
        <v>1</v>
      </c>
      <c r="R23" s="106">
        <f>200*(O23+1-P23)*Q23/O23</f>
        <v>15.384615384615385</v>
      </c>
      <c r="S23" s="155">
        <v>16</v>
      </c>
      <c r="T23" s="11">
        <v>11</v>
      </c>
      <c r="U23" s="11">
        <v>10</v>
      </c>
      <c r="V23" s="11">
        <v>1</v>
      </c>
      <c r="W23" s="106">
        <f>200*(T23+1-U23)*V23/T23</f>
        <v>36.363636363636367</v>
      </c>
      <c r="X23" s="155">
        <v>37</v>
      </c>
      <c r="Y23" s="106">
        <f t="shared" si="0"/>
        <v>53</v>
      </c>
      <c r="Z23" s="13">
        <f t="shared" si="1"/>
        <v>53</v>
      </c>
      <c r="AA23" s="153"/>
      <c r="AB23" s="153"/>
      <c r="AC23" s="153"/>
    </row>
    <row r="24" spans="1:29" ht="32.25" customHeight="1" x14ac:dyDescent="0.25">
      <c r="A24" s="13">
        <v>18</v>
      </c>
      <c r="B24" s="120" t="s">
        <v>243</v>
      </c>
      <c r="C24" s="120" t="s">
        <v>244</v>
      </c>
      <c r="D24" s="122" t="s">
        <v>268</v>
      </c>
      <c r="E24" s="11">
        <v>15</v>
      </c>
      <c r="F24" s="164" t="s">
        <v>63</v>
      </c>
      <c r="G24" s="11">
        <v>0.5</v>
      </c>
      <c r="H24" s="106">
        <v>0</v>
      </c>
      <c r="I24" s="14">
        <v>0</v>
      </c>
      <c r="J24" s="11">
        <v>11</v>
      </c>
      <c r="K24" s="172" t="s">
        <v>63</v>
      </c>
      <c r="L24" s="11">
        <v>0.5</v>
      </c>
      <c r="M24" s="106">
        <v>0</v>
      </c>
      <c r="N24" s="165">
        <v>0</v>
      </c>
      <c r="O24" s="11">
        <v>13</v>
      </c>
      <c r="P24" s="166">
        <v>11</v>
      </c>
      <c r="Q24" s="11">
        <v>1</v>
      </c>
      <c r="R24" s="106">
        <f>200*(O24+1-P24)*Q24/O24</f>
        <v>46.153846153846153</v>
      </c>
      <c r="S24" s="155">
        <v>47</v>
      </c>
      <c r="T24" s="11">
        <v>11</v>
      </c>
      <c r="U24" s="166" t="s">
        <v>63</v>
      </c>
      <c r="V24" s="11">
        <v>1</v>
      </c>
      <c r="W24" s="106">
        <v>0</v>
      </c>
      <c r="X24" s="14">
        <v>0</v>
      </c>
      <c r="Y24" s="106">
        <f t="shared" si="0"/>
        <v>47</v>
      </c>
      <c r="Z24" s="13">
        <f t="shared" si="1"/>
        <v>47</v>
      </c>
      <c r="AA24" s="153"/>
      <c r="AB24" s="153"/>
      <c r="AC24" s="153"/>
    </row>
    <row r="25" spans="1:29" ht="32.25" customHeight="1" x14ac:dyDescent="0.25">
      <c r="A25" s="13">
        <v>19</v>
      </c>
      <c r="B25" s="65" t="s">
        <v>305</v>
      </c>
      <c r="C25" s="132" t="s">
        <v>306</v>
      </c>
      <c r="D25" s="64"/>
      <c r="E25" s="11">
        <v>15</v>
      </c>
      <c r="F25" s="156" t="s">
        <v>63</v>
      </c>
      <c r="G25" s="11">
        <v>0.5</v>
      </c>
      <c r="H25" s="106">
        <v>0</v>
      </c>
      <c r="I25" s="14">
        <v>0</v>
      </c>
      <c r="J25" s="11">
        <v>11</v>
      </c>
      <c r="K25" s="106">
        <v>9</v>
      </c>
      <c r="L25" s="11">
        <v>0.5</v>
      </c>
      <c r="M25" s="106">
        <f>200*(J25+1-K25)*L25/J25</f>
        <v>27.272727272727273</v>
      </c>
      <c r="N25" s="14">
        <v>28</v>
      </c>
      <c r="O25" s="11">
        <v>13</v>
      </c>
      <c r="P25" s="106" t="s">
        <v>63</v>
      </c>
      <c r="Q25" s="11">
        <v>1</v>
      </c>
      <c r="R25" s="106">
        <v>0</v>
      </c>
      <c r="S25" s="155">
        <v>0</v>
      </c>
      <c r="T25" s="11">
        <v>11</v>
      </c>
      <c r="U25" s="11" t="s">
        <v>63</v>
      </c>
      <c r="V25" s="11">
        <v>1</v>
      </c>
      <c r="W25" s="106">
        <v>0</v>
      </c>
      <c r="X25" s="14">
        <v>0</v>
      </c>
      <c r="Y25" s="106">
        <f t="shared" si="0"/>
        <v>28</v>
      </c>
      <c r="Z25" s="13">
        <f t="shared" si="1"/>
        <v>28</v>
      </c>
      <c r="AA25" s="153"/>
      <c r="AB25" s="153"/>
      <c r="AC25" s="153"/>
    </row>
    <row r="26" spans="1:29" ht="32.25" customHeight="1" x14ac:dyDescent="0.25">
      <c r="A26" s="13">
        <v>20</v>
      </c>
      <c r="B26" s="65" t="s">
        <v>168</v>
      </c>
      <c r="C26" s="65" t="s">
        <v>169</v>
      </c>
      <c r="D26" s="64" t="s">
        <v>174</v>
      </c>
      <c r="E26" s="11">
        <v>15</v>
      </c>
      <c r="F26" s="163" t="s">
        <v>63</v>
      </c>
      <c r="G26" s="11">
        <v>0.5</v>
      </c>
      <c r="H26" s="106">
        <v>0</v>
      </c>
      <c r="I26" s="14">
        <v>0</v>
      </c>
      <c r="J26" s="11">
        <v>11</v>
      </c>
      <c r="K26" s="106">
        <v>11</v>
      </c>
      <c r="L26" s="11">
        <v>0.5</v>
      </c>
      <c r="M26" s="106">
        <f>200*(J26+1-K26)*L26/J26</f>
        <v>9.0909090909090917</v>
      </c>
      <c r="N26" s="14">
        <v>10</v>
      </c>
      <c r="O26" s="11">
        <v>13</v>
      </c>
      <c r="P26" s="106" t="s">
        <v>63</v>
      </c>
      <c r="Q26" s="11">
        <v>1</v>
      </c>
      <c r="R26" s="106">
        <v>0</v>
      </c>
      <c r="S26" s="155">
        <v>0</v>
      </c>
      <c r="T26" s="11">
        <v>11</v>
      </c>
      <c r="U26" s="11" t="s">
        <v>63</v>
      </c>
      <c r="V26" s="11">
        <v>1</v>
      </c>
      <c r="W26" s="106">
        <v>0</v>
      </c>
      <c r="X26" s="14">
        <v>0</v>
      </c>
      <c r="Y26" s="106">
        <f t="shared" si="0"/>
        <v>10</v>
      </c>
      <c r="Z26" s="13">
        <f t="shared" si="1"/>
        <v>10</v>
      </c>
      <c r="AA26" s="153"/>
      <c r="AB26" s="153"/>
      <c r="AC26" s="153"/>
    </row>
    <row r="27" spans="1:29" ht="32.25" customHeight="1" x14ac:dyDescent="0.25">
      <c r="A27" s="13">
        <v>21</v>
      </c>
      <c r="B27" s="132" t="s">
        <v>85</v>
      </c>
      <c r="C27" s="132" t="s">
        <v>86</v>
      </c>
      <c r="D27" s="64" t="s">
        <v>119</v>
      </c>
      <c r="E27" s="11">
        <v>15</v>
      </c>
      <c r="F27" s="167">
        <v>15</v>
      </c>
      <c r="G27" s="11">
        <v>0.5</v>
      </c>
      <c r="H27" s="106">
        <f>200*(E27+1-F27)*G27/E27</f>
        <v>6.666666666666667</v>
      </c>
      <c r="I27" s="155">
        <v>7</v>
      </c>
      <c r="J27" s="11">
        <v>11</v>
      </c>
      <c r="K27" s="156" t="s">
        <v>63</v>
      </c>
      <c r="L27" s="11">
        <v>0.5</v>
      </c>
      <c r="M27" s="106">
        <v>0</v>
      </c>
      <c r="N27" s="155">
        <v>0</v>
      </c>
      <c r="O27" s="11">
        <v>13</v>
      </c>
      <c r="P27" s="11" t="s">
        <v>63</v>
      </c>
      <c r="Q27" s="11">
        <v>1</v>
      </c>
      <c r="R27" s="106">
        <v>0</v>
      </c>
      <c r="S27" s="155">
        <v>0</v>
      </c>
      <c r="T27" s="11">
        <v>11</v>
      </c>
      <c r="U27" s="11" t="s">
        <v>63</v>
      </c>
      <c r="V27" s="11">
        <v>1</v>
      </c>
      <c r="W27" s="106">
        <v>0</v>
      </c>
      <c r="X27" s="14">
        <v>0</v>
      </c>
      <c r="Y27" s="106">
        <f t="shared" si="0"/>
        <v>7</v>
      </c>
      <c r="Z27" s="13">
        <f t="shared" si="1"/>
        <v>7</v>
      </c>
      <c r="AA27" s="153"/>
      <c r="AB27" s="153"/>
      <c r="AC27" s="153"/>
    </row>
    <row r="28" spans="1:29" x14ac:dyDescent="0.25"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36"/>
    </row>
    <row r="29" spans="1:29" x14ac:dyDescent="0.25"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36"/>
    </row>
    <row r="30" spans="1:29" x14ac:dyDescent="0.25"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36"/>
    </row>
    <row r="31" spans="1:29" x14ac:dyDescent="0.25"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36"/>
    </row>
    <row r="32" spans="1:29" x14ac:dyDescent="0.25"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36"/>
    </row>
    <row r="33" spans="5:24" x14ac:dyDescent="0.25"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36"/>
    </row>
    <row r="34" spans="5:24" x14ac:dyDescent="0.25"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36"/>
    </row>
    <row r="35" spans="5:24" x14ac:dyDescent="0.25"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36"/>
    </row>
    <row r="36" spans="5:24" x14ac:dyDescent="0.25"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36"/>
    </row>
    <row r="37" spans="5:24" x14ac:dyDescent="0.25"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36"/>
    </row>
    <row r="38" spans="5:24" x14ac:dyDescent="0.25"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36"/>
    </row>
    <row r="39" spans="5:24" x14ac:dyDescent="0.25"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36"/>
    </row>
    <row r="40" spans="5:24" x14ac:dyDescent="0.25"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36"/>
    </row>
    <row r="41" spans="5:24" x14ac:dyDescent="0.25"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36"/>
    </row>
    <row r="42" spans="5:24" x14ac:dyDescent="0.25"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36"/>
    </row>
    <row r="43" spans="5:24" x14ac:dyDescent="0.25"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36"/>
    </row>
    <row r="44" spans="5:24" x14ac:dyDescent="0.25"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36"/>
    </row>
    <row r="45" spans="5:24" x14ac:dyDescent="0.25"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36"/>
    </row>
    <row r="46" spans="5:24" x14ac:dyDescent="0.25"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36"/>
    </row>
    <row r="47" spans="5:24" x14ac:dyDescent="0.25"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36"/>
    </row>
    <row r="48" spans="5:24" x14ac:dyDescent="0.25"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36"/>
    </row>
    <row r="49" spans="5:24" x14ac:dyDescent="0.25"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36"/>
    </row>
    <row r="50" spans="5:24" x14ac:dyDescent="0.25"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36"/>
    </row>
    <row r="51" spans="5:24" x14ac:dyDescent="0.25"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36"/>
    </row>
    <row r="52" spans="5:24" x14ac:dyDescent="0.25"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36"/>
    </row>
    <row r="53" spans="5:24" x14ac:dyDescent="0.25"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36"/>
    </row>
    <row r="54" spans="5:24" x14ac:dyDescent="0.25"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36"/>
    </row>
    <row r="55" spans="5:24" x14ac:dyDescent="0.25"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36"/>
    </row>
    <row r="56" spans="5:24" x14ac:dyDescent="0.25"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36"/>
    </row>
    <row r="57" spans="5:24" x14ac:dyDescent="0.25"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36"/>
    </row>
    <row r="58" spans="5:24" x14ac:dyDescent="0.25"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36"/>
    </row>
    <row r="59" spans="5:24" x14ac:dyDescent="0.25"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36"/>
    </row>
    <row r="60" spans="5:24" x14ac:dyDescent="0.25"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36"/>
    </row>
    <row r="61" spans="5:24" x14ac:dyDescent="0.25"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36"/>
    </row>
    <row r="62" spans="5:24" x14ac:dyDescent="0.25"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36"/>
    </row>
    <row r="63" spans="5:24" x14ac:dyDescent="0.25"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36"/>
    </row>
    <row r="64" spans="5:24" x14ac:dyDescent="0.25"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36"/>
    </row>
    <row r="65" spans="5:24" x14ac:dyDescent="0.25"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36"/>
    </row>
    <row r="66" spans="5:24" x14ac:dyDescent="0.25"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36"/>
    </row>
    <row r="67" spans="5:24" x14ac:dyDescent="0.25"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36"/>
    </row>
    <row r="68" spans="5:24" x14ac:dyDescent="0.25"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36"/>
    </row>
    <row r="69" spans="5:24" x14ac:dyDescent="0.25"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36"/>
    </row>
    <row r="70" spans="5:24" x14ac:dyDescent="0.25"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36"/>
    </row>
    <row r="71" spans="5:24" x14ac:dyDescent="0.25"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36"/>
    </row>
    <row r="72" spans="5:24" x14ac:dyDescent="0.25"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36"/>
    </row>
    <row r="73" spans="5:24" x14ac:dyDescent="0.25"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36"/>
    </row>
    <row r="74" spans="5:24" x14ac:dyDescent="0.25"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36"/>
    </row>
    <row r="75" spans="5:24" x14ac:dyDescent="0.25"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36"/>
    </row>
    <row r="76" spans="5:24" x14ac:dyDescent="0.25"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36"/>
    </row>
    <row r="77" spans="5:24" x14ac:dyDescent="0.25"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36"/>
    </row>
    <row r="78" spans="5:24" x14ac:dyDescent="0.25"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36"/>
    </row>
    <row r="79" spans="5:24" x14ac:dyDescent="0.25"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36"/>
    </row>
    <row r="80" spans="5:24" x14ac:dyDescent="0.25"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36"/>
    </row>
    <row r="81" spans="5:24" x14ac:dyDescent="0.25"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36"/>
    </row>
    <row r="82" spans="5:24" x14ac:dyDescent="0.25"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36"/>
    </row>
    <row r="83" spans="5:24" x14ac:dyDescent="0.25"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36"/>
    </row>
    <row r="84" spans="5:24" x14ac:dyDescent="0.25"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36"/>
    </row>
    <row r="85" spans="5:24" x14ac:dyDescent="0.25"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36"/>
    </row>
    <row r="86" spans="5:24" x14ac:dyDescent="0.25"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36"/>
    </row>
    <row r="87" spans="5:24" x14ac:dyDescent="0.25"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36"/>
    </row>
    <row r="88" spans="5:24" x14ac:dyDescent="0.25"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36"/>
    </row>
    <row r="89" spans="5:24" x14ac:dyDescent="0.25"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36"/>
    </row>
    <row r="90" spans="5:24" x14ac:dyDescent="0.25"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36"/>
    </row>
    <row r="91" spans="5:24" x14ac:dyDescent="0.25"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36"/>
    </row>
    <row r="92" spans="5:24" x14ac:dyDescent="0.25"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36"/>
    </row>
    <row r="93" spans="5:24" x14ac:dyDescent="0.25"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36"/>
    </row>
    <row r="94" spans="5:24" x14ac:dyDescent="0.25"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36"/>
    </row>
    <row r="95" spans="5:24" x14ac:dyDescent="0.25"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36"/>
    </row>
    <row r="96" spans="5:24" x14ac:dyDescent="0.25"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36"/>
    </row>
    <row r="97" spans="5:24" x14ac:dyDescent="0.25"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36"/>
    </row>
    <row r="98" spans="5:24" x14ac:dyDescent="0.25"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36"/>
    </row>
    <row r="99" spans="5:24" x14ac:dyDescent="0.25"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36"/>
    </row>
    <row r="100" spans="5:24" x14ac:dyDescent="0.25"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36"/>
    </row>
    <row r="101" spans="5:24" x14ac:dyDescent="0.25"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36"/>
    </row>
    <row r="102" spans="5:24" x14ac:dyDescent="0.25"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36"/>
    </row>
    <row r="103" spans="5:24" x14ac:dyDescent="0.25"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36"/>
    </row>
    <row r="104" spans="5:24" x14ac:dyDescent="0.25"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36"/>
    </row>
    <row r="105" spans="5:24" x14ac:dyDescent="0.25"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36"/>
    </row>
    <row r="106" spans="5:24" x14ac:dyDescent="0.25"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36"/>
    </row>
    <row r="107" spans="5:24" x14ac:dyDescent="0.25"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36"/>
    </row>
    <row r="108" spans="5:24" x14ac:dyDescent="0.25"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36"/>
    </row>
    <row r="109" spans="5:24" x14ac:dyDescent="0.25"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36"/>
    </row>
    <row r="110" spans="5:24" x14ac:dyDescent="0.25"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36"/>
    </row>
    <row r="111" spans="5:24" x14ac:dyDescent="0.25"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36"/>
    </row>
    <row r="112" spans="5:24" x14ac:dyDescent="0.25"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36"/>
    </row>
    <row r="113" spans="5:24" x14ac:dyDescent="0.25"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36"/>
    </row>
    <row r="114" spans="5:24" x14ac:dyDescent="0.25"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36"/>
    </row>
    <row r="115" spans="5:24" x14ac:dyDescent="0.25"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36"/>
    </row>
    <row r="116" spans="5:24" x14ac:dyDescent="0.25"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36"/>
    </row>
    <row r="117" spans="5:24" x14ac:dyDescent="0.25"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36"/>
    </row>
    <row r="118" spans="5:24" x14ac:dyDescent="0.25"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36"/>
    </row>
    <row r="119" spans="5:24" x14ac:dyDescent="0.25"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36"/>
    </row>
    <row r="120" spans="5:24" x14ac:dyDescent="0.25"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36"/>
    </row>
    <row r="121" spans="5:24" x14ac:dyDescent="0.25"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36"/>
    </row>
    <row r="122" spans="5:24" x14ac:dyDescent="0.25"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36"/>
    </row>
    <row r="123" spans="5:24" x14ac:dyDescent="0.25"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36"/>
    </row>
    <row r="124" spans="5:24" x14ac:dyDescent="0.25"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36"/>
    </row>
    <row r="125" spans="5:24" x14ac:dyDescent="0.25"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36"/>
    </row>
    <row r="126" spans="5:24" x14ac:dyDescent="0.25"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36"/>
    </row>
    <row r="127" spans="5:24" x14ac:dyDescent="0.25"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36"/>
    </row>
    <row r="128" spans="5:24" x14ac:dyDescent="0.25"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36"/>
    </row>
    <row r="129" spans="5:24" x14ac:dyDescent="0.25"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36"/>
    </row>
    <row r="130" spans="5:24" x14ac:dyDescent="0.25"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36"/>
    </row>
    <row r="131" spans="5:24" x14ac:dyDescent="0.25"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36"/>
    </row>
    <row r="132" spans="5:24" x14ac:dyDescent="0.25"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36"/>
    </row>
    <row r="133" spans="5:24" x14ac:dyDescent="0.25"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36"/>
    </row>
    <row r="134" spans="5:24" x14ac:dyDescent="0.25"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36"/>
    </row>
    <row r="135" spans="5:24" x14ac:dyDescent="0.25"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36"/>
    </row>
    <row r="136" spans="5:24" x14ac:dyDescent="0.25"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36"/>
    </row>
    <row r="137" spans="5:24" x14ac:dyDescent="0.25"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36"/>
    </row>
    <row r="138" spans="5:24" x14ac:dyDescent="0.25"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36"/>
    </row>
    <row r="139" spans="5:24" x14ac:dyDescent="0.25"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36"/>
    </row>
    <row r="140" spans="5:24" x14ac:dyDescent="0.25"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36"/>
    </row>
    <row r="141" spans="5:24" x14ac:dyDescent="0.25"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36"/>
    </row>
    <row r="142" spans="5:24" x14ac:dyDescent="0.25"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36"/>
    </row>
    <row r="143" spans="5:24" x14ac:dyDescent="0.25"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36"/>
    </row>
    <row r="144" spans="5:24" x14ac:dyDescent="0.25"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36"/>
    </row>
    <row r="145" spans="5:24" x14ac:dyDescent="0.25"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36"/>
    </row>
    <row r="146" spans="5:24" x14ac:dyDescent="0.25"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36"/>
    </row>
    <row r="147" spans="5:24" x14ac:dyDescent="0.25"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36"/>
    </row>
    <row r="148" spans="5:24" x14ac:dyDescent="0.25"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36"/>
    </row>
    <row r="149" spans="5:24" x14ac:dyDescent="0.25"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36"/>
    </row>
    <row r="150" spans="5:24" x14ac:dyDescent="0.25"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36"/>
    </row>
    <row r="151" spans="5:24" x14ac:dyDescent="0.25"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36"/>
    </row>
    <row r="152" spans="5:24" x14ac:dyDescent="0.25"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36"/>
    </row>
    <row r="153" spans="5:24" x14ac:dyDescent="0.25"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36"/>
    </row>
    <row r="154" spans="5:24" x14ac:dyDescent="0.25"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36"/>
    </row>
    <row r="155" spans="5:24" x14ac:dyDescent="0.25"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36"/>
    </row>
  </sheetData>
  <autoFilter ref="A3:Z25">
    <filterColumn colId="1" showButton="0"/>
    <sortState ref="A5:Z25">
      <sortCondition descending="1" ref="Z3:Z25"/>
    </sortState>
  </autoFilter>
  <sortState ref="B4:AF27">
    <sortCondition descending="1" ref="Z4:Z27"/>
  </sortState>
  <mergeCells count="10">
    <mergeCell ref="A1:Y1"/>
    <mergeCell ref="E2:I2"/>
    <mergeCell ref="J2:N2"/>
    <mergeCell ref="O2:S2"/>
    <mergeCell ref="T2:X2"/>
    <mergeCell ref="Z2:Z3"/>
    <mergeCell ref="Y2:Y3"/>
    <mergeCell ref="B2:C3"/>
    <mergeCell ref="A2:A3"/>
    <mergeCell ref="D2:D3"/>
  </mergeCells>
  <pageMargins left="0.31496062992125984" right="0.11811023622047245" top="0.12797619047619047" bottom="4.4642857142857144E-2" header="0.31496062992125984" footer="0.31496062992125984"/>
  <pageSetup paperSize="9" scale="55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"/>
  <sheetViews>
    <sheetView view="pageBreakPreview" zoomScaleNormal="100" zoomScaleSheetLayoutView="100" workbookViewId="0">
      <selection activeCell="P9" sqref="P9"/>
    </sheetView>
  </sheetViews>
  <sheetFormatPr defaultRowHeight="15" x14ac:dyDescent="0.25"/>
  <cols>
    <col min="1" max="1" width="6.28515625" style="16" customWidth="1"/>
    <col min="2" max="2" width="21.7109375" style="16" bestFit="1" customWidth="1"/>
    <col min="3" max="3" width="12.7109375" style="16" customWidth="1"/>
    <col min="4" max="4" width="14.5703125" style="16" customWidth="1"/>
    <col min="5" max="5" width="12.85546875" style="40" hidden="1" customWidth="1"/>
    <col min="6" max="6" width="12.85546875" style="40" customWidth="1"/>
    <col min="7" max="7" width="12.85546875" style="40" hidden="1" customWidth="1"/>
    <col min="8" max="8" width="7.85546875" style="40" hidden="1" customWidth="1"/>
    <col min="9" max="9" width="10.140625" style="40" customWidth="1"/>
    <col min="10" max="10" width="8.85546875" style="40" hidden="1" customWidth="1"/>
    <col min="11" max="11" width="8.85546875" style="40" customWidth="1"/>
    <col min="12" max="13" width="8.85546875" style="40" hidden="1" customWidth="1"/>
    <col min="14" max="14" width="7.5703125" style="40" customWidth="1"/>
    <col min="15" max="15" width="8.85546875" style="40" hidden="1" customWidth="1"/>
    <col min="16" max="16" width="8.85546875" style="40" customWidth="1"/>
    <col min="17" max="18" width="8.85546875" style="40" hidden="1" customWidth="1"/>
    <col min="19" max="19" width="7.5703125" style="40" customWidth="1"/>
    <col min="20" max="20" width="8.85546875" style="40" hidden="1" customWidth="1"/>
    <col min="21" max="21" width="8.85546875" style="40" customWidth="1"/>
    <col min="22" max="23" width="8.85546875" style="40" hidden="1" customWidth="1"/>
    <col min="24" max="24" width="8.85546875" style="40" customWidth="1"/>
    <col min="25" max="25" width="8.28515625" style="16" customWidth="1"/>
    <col min="26" max="16384" width="9.140625" style="16"/>
  </cols>
  <sheetData>
    <row r="1" spans="1:26" ht="21" x14ac:dyDescent="0.35">
      <c r="A1" s="218" t="s">
        <v>238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</row>
    <row r="2" spans="1:26" ht="81.75" customHeight="1" x14ac:dyDescent="0.35">
      <c r="A2" s="220" t="s">
        <v>2</v>
      </c>
      <c r="B2" s="220" t="s">
        <v>3</v>
      </c>
      <c r="C2" s="220" t="s">
        <v>26</v>
      </c>
      <c r="D2" s="220" t="s">
        <v>145</v>
      </c>
      <c r="E2" s="235" t="s">
        <v>312</v>
      </c>
      <c r="F2" s="235"/>
      <c r="G2" s="235"/>
      <c r="H2" s="235"/>
      <c r="I2" s="235"/>
      <c r="J2" s="234" t="s">
        <v>224</v>
      </c>
      <c r="K2" s="234"/>
      <c r="L2" s="234"/>
      <c r="M2" s="234"/>
      <c r="N2" s="234"/>
      <c r="O2" s="234" t="s">
        <v>233</v>
      </c>
      <c r="P2" s="234"/>
      <c r="Q2" s="234"/>
      <c r="R2" s="234"/>
      <c r="S2" s="234"/>
      <c r="T2" s="234" t="s">
        <v>251</v>
      </c>
      <c r="U2" s="234"/>
      <c r="V2" s="234"/>
      <c r="W2" s="234"/>
      <c r="X2" s="234"/>
      <c r="Y2" s="233" t="s">
        <v>150</v>
      </c>
      <c r="Z2" s="192" t="s">
        <v>149</v>
      </c>
    </row>
    <row r="3" spans="1:26" s="23" customFormat="1" ht="75" x14ac:dyDescent="0.25">
      <c r="A3" s="220"/>
      <c r="B3" s="220"/>
      <c r="C3" s="220"/>
      <c r="D3" s="220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233"/>
      <c r="Z3" s="192"/>
    </row>
    <row r="4" spans="1:26" x14ac:dyDescent="0.25">
      <c r="A4" s="1">
        <v>1</v>
      </c>
      <c r="B4" s="28" t="s">
        <v>230</v>
      </c>
      <c r="C4" s="20" t="s">
        <v>25</v>
      </c>
      <c r="D4" s="20" t="s">
        <v>142</v>
      </c>
      <c r="E4" s="39"/>
      <c r="F4" s="39"/>
      <c r="G4" s="39"/>
      <c r="H4" s="79"/>
      <c r="I4" s="39"/>
      <c r="J4" s="19">
        <v>1</v>
      </c>
      <c r="K4" s="19">
        <v>1</v>
      </c>
      <c r="L4" s="19">
        <v>1</v>
      </c>
      <c r="M4" s="19">
        <f>200*(J4+1-K4)*L4/J4</f>
        <v>200</v>
      </c>
      <c r="N4" s="4">
        <v>200</v>
      </c>
      <c r="O4" s="19">
        <v>2</v>
      </c>
      <c r="P4" s="19">
        <v>2</v>
      </c>
      <c r="Q4" s="19">
        <v>1</v>
      </c>
      <c r="R4" s="19">
        <f>200*(O4+1-P4)*Q4/O4</f>
        <v>100</v>
      </c>
      <c r="S4" s="4">
        <v>100</v>
      </c>
      <c r="T4" s="39">
        <v>2</v>
      </c>
      <c r="U4" s="39">
        <v>1</v>
      </c>
      <c r="V4" s="19">
        <v>1</v>
      </c>
      <c r="W4" s="19">
        <f>200*(T4+1-U4)*V4/T4</f>
        <v>200</v>
      </c>
      <c r="X4" s="79">
        <v>200</v>
      </c>
      <c r="Y4" s="38">
        <f>SUM(I4+N4+S4+X4)</f>
        <v>500</v>
      </c>
      <c r="Z4" s="69">
        <f>Y4-MIN(N4,S4,X4)</f>
        <v>400</v>
      </c>
    </row>
    <row r="5" spans="1:26" x14ac:dyDescent="0.25">
      <c r="A5" s="37">
        <v>2</v>
      </c>
      <c r="B5" s="28" t="s">
        <v>32</v>
      </c>
      <c r="C5" s="28" t="s">
        <v>24</v>
      </c>
      <c r="D5" s="28" t="s">
        <v>129</v>
      </c>
      <c r="E5" s="19"/>
      <c r="F5" s="19"/>
      <c r="G5" s="19"/>
      <c r="H5" s="4"/>
      <c r="I5" s="19"/>
      <c r="J5" s="19">
        <v>1</v>
      </c>
      <c r="K5" s="19" t="s">
        <v>63</v>
      </c>
      <c r="L5" s="19">
        <v>1</v>
      </c>
      <c r="M5" s="19">
        <v>0</v>
      </c>
      <c r="N5" s="4">
        <v>0</v>
      </c>
      <c r="O5" s="19">
        <v>2</v>
      </c>
      <c r="P5" s="19">
        <v>1</v>
      </c>
      <c r="Q5" s="19">
        <v>1</v>
      </c>
      <c r="R5" s="19">
        <f>200*(O5+1-P5)*Q5/O5</f>
        <v>200</v>
      </c>
      <c r="S5" s="4">
        <v>200</v>
      </c>
      <c r="T5" s="19">
        <v>2</v>
      </c>
      <c r="U5" s="39">
        <v>2</v>
      </c>
      <c r="V5" s="19">
        <v>1</v>
      </c>
      <c r="W5" s="19">
        <f>200*(T5+1-U5)*V5/T5</f>
        <v>100</v>
      </c>
      <c r="X5" s="4">
        <v>100</v>
      </c>
      <c r="Y5" s="38">
        <f>SUM(I5+N5+S5+X5)</f>
        <v>300</v>
      </c>
      <c r="Z5" s="69">
        <f>Y5-MIN(N5,S5,X5)</f>
        <v>300</v>
      </c>
    </row>
    <row r="6" spans="1:26" x14ac:dyDescent="0.25">
      <c r="N6" s="100"/>
      <c r="O6" s="100"/>
      <c r="P6" s="100"/>
      <c r="Q6" s="100"/>
      <c r="R6" s="100"/>
      <c r="S6" s="100"/>
    </row>
  </sheetData>
  <autoFilter ref="A3:Z6">
    <sortState ref="A5:Z6">
      <sortCondition descending="1" ref="Z3:Z6"/>
    </sortState>
  </autoFilter>
  <mergeCells count="11">
    <mergeCell ref="Z2:Z3"/>
    <mergeCell ref="Y2:Y3"/>
    <mergeCell ref="A1:Z1"/>
    <mergeCell ref="J2:N2"/>
    <mergeCell ref="E2:I2"/>
    <mergeCell ref="O2:S2"/>
    <mergeCell ref="T2:X2"/>
    <mergeCell ref="D2:D3"/>
    <mergeCell ref="C2:C3"/>
    <mergeCell ref="B2:B3"/>
    <mergeCell ref="A2:A3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2"/>
  <sheetViews>
    <sheetView view="pageBreakPreview" zoomScale="85" zoomScaleNormal="100" zoomScaleSheetLayoutView="85" workbookViewId="0">
      <selection activeCell="K16" sqref="K16"/>
    </sheetView>
  </sheetViews>
  <sheetFormatPr defaultRowHeight="15" x14ac:dyDescent="0.25"/>
  <cols>
    <col min="1" max="1" width="6.28515625" style="16" customWidth="1"/>
    <col min="2" max="2" width="21.7109375" style="16" bestFit="1" customWidth="1"/>
    <col min="3" max="3" width="12.7109375" style="16" customWidth="1"/>
    <col min="4" max="4" width="11.42578125" style="16" customWidth="1"/>
    <col min="5" max="5" width="12.85546875" style="40" hidden="1" customWidth="1"/>
    <col min="6" max="6" width="10.140625" style="40" customWidth="1"/>
    <col min="7" max="7" width="12.85546875" style="40" hidden="1" customWidth="1"/>
    <col min="8" max="8" width="9.7109375" style="40" hidden="1" customWidth="1"/>
    <col min="9" max="9" width="10.7109375" style="40" customWidth="1"/>
    <col min="10" max="10" width="12.85546875" style="40" hidden="1" customWidth="1"/>
    <col min="11" max="11" width="8.42578125" style="40" customWidth="1"/>
    <col min="12" max="12" width="12.85546875" style="40" hidden="1" customWidth="1"/>
    <col min="13" max="13" width="10.140625" style="40" hidden="1" customWidth="1"/>
    <col min="14" max="14" width="10.140625" style="40" customWidth="1"/>
    <col min="15" max="15" width="12.85546875" style="40" hidden="1" customWidth="1"/>
    <col min="16" max="16" width="9" style="40" customWidth="1"/>
    <col min="17" max="18" width="12.85546875" style="40" hidden="1" customWidth="1"/>
    <col min="19" max="19" width="10.140625" style="40" customWidth="1"/>
    <col min="20" max="20" width="8.85546875" style="40" hidden="1" customWidth="1"/>
    <col min="21" max="21" width="8.85546875" style="40" customWidth="1"/>
    <col min="22" max="22" width="8.85546875" style="40" hidden="1" customWidth="1"/>
    <col min="23" max="23" width="10.42578125" style="40" hidden="1" customWidth="1"/>
    <col min="24" max="24" width="8.85546875" style="40" customWidth="1"/>
    <col min="25" max="25" width="11.42578125" style="21" bestFit="1" customWidth="1"/>
    <col min="26" max="26" width="9.140625" style="21"/>
    <col min="27" max="16384" width="9.140625" style="16"/>
  </cols>
  <sheetData>
    <row r="1" spans="1:26" ht="21" x14ac:dyDescent="0.35">
      <c r="A1" s="218" t="s">
        <v>237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</row>
    <row r="2" spans="1:26" s="23" customFormat="1" ht="165" customHeight="1" x14ac:dyDescent="0.25">
      <c r="A2" s="233" t="s">
        <v>2</v>
      </c>
      <c r="B2" s="233" t="s">
        <v>3</v>
      </c>
      <c r="C2" s="233" t="s">
        <v>26</v>
      </c>
      <c r="D2" s="233" t="s">
        <v>145</v>
      </c>
      <c r="E2" s="177" t="s">
        <v>312</v>
      </c>
      <c r="F2" s="177"/>
      <c r="G2" s="177"/>
      <c r="H2" s="177"/>
      <c r="I2" s="177"/>
      <c r="J2" s="239" t="s">
        <v>224</v>
      </c>
      <c r="K2" s="239"/>
      <c r="L2" s="239"/>
      <c r="M2" s="239"/>
      <c r="N2" s="239"/>
      <c r="O2" s="177" t="s">
        <v>318</v>
      </c>
      <c r="P2" s="177"/>
      <c r="Q2" s="177"/>
      <c r="R2" s="177"/>
      <c r="S2" s="177"/>
      <c r="T2" s="177" t="s">
        <v>251</v>
      </c>
      <c r="U2" s="177"/>
      <c r="V2" s="177"/>
      <c r="W2" s="177"/>
      <c r="X2" s="177"/>
      <c r="Y2" s="238" t="s">
        <v>150</v>
      </c>
      <c r="Z2" s="236" t="s">
        <v>149</v>
      </c>
    </row>
    <row r="3" spans="1:26" s="23" customFormat="1" ht="75" x14ac:dyDescent="0.25">
      <c r="A3" s="233"/>
      <c r="B3" s="233"/>
      <c r="C3" s="233"/>
      <c r="D3" s="233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238"/>
      <c r="Z3" s="237"/>
    </row>
    <row r="4" spans="1:26" ht="25.5" customHeight="1" x14ac:dyDescent="0.25">
      <c r="A4" s="18">
        <v>1</v>
      </c>
      <c r="B4" s="17" t="s">
        <v>211</v>
      </c>
      <c r="C4" s="5" t="s">
        <v>10</v>
      </c>
      <c r="D4" s="5" t="s">
        <v>125</v>
      </c>
      <c r="E4" s="18">
        <v>1</v>
      </c>
      <c r="F4" s="18" t="s">
        <v>63</v>
      </c>
      <c r="G4" s="18">
        <v>0.5</v>
      </c>
      <c r="H4" s="19">
        <v>0</v>
      </c>
      <c r="I4" s="110">
        <v>0</v>
      </c>
      <c r="J4" s="109">
        <v>4</v>
      </c>
      <c r="K4" s="109" t="s">
        <v>63</v>
      </c>
      <c r="L4" s="109">
        <v>1</v>
      </c>
      <c r="M4" s="19">
        <v>0</v>
      </c>
      <c r="N4" s="110">
        <v>0</v>
      </c>
      <c r="O4" s="109">
        <v>3</v>
      </c>
      <c r="P4" s="109">
        <v>1</v>
      </c>
      <c r="Q4" s="109">
        <v>1</v>
      </c>
      <c r="R4" s="19">
        <f>200*(O4+1-P4)*Q4/O4</f>
        <v>200</v>
      </c>
      <c r="S4" s="110">
        <v>200</v>
      </c>
      <c r="T4" s="19">
        <v>5</v>
      </c>
      <c r="U4" s="39">
        <v>1</v>
      </c>
      <c r="V4" s="19">
        <v>1</v>
      </c>
      <c r="W4" s="19">
        <f>200*(T4+1-U4)*V4/T4</f>
        <v>200</v>
      </c>
      <c r="X4" s="4">
        <v>200</v>
      </c>
      <c r="Y4" s="19">
        <f t="shared" ref="Y4:Y11" si="0">SUM(I4+N4+S4+X4)</f>
        <v>400</v>
      </c>
      <c r="Z4" s="111">
        <f t="shared" ref="Z4:Z11" si="1">Y4-MIN(N4,S4,X4)</f>
        <v>400</v>
      </c>
    </row>
    <row r="5" spans="1:26" ht="25.5" customHeight="1" x14ac:dyDescent="0.25">
      <c r="A5" s="18">
        <v>2</v>
      </c>
      <c r="B5" s="17" t="s">
        <v>69</v>
      </c>
      <c r="C5" s="5" t="s">
        <v>123</v>
      </c>
      <c r="D5" s="5" t="s">
        <v>129</v>
      </c>
      <c r="E5" s="18">
        <v>1</v>
      </c>
      <c r="F5" s="18">
        <v>1</v>
      </c>
      <c r="G5" s="18">
        <v>0.5</v>
      </c>
      <c r="H5" s="19">
        <f>200*(E5+1-F5)*G5/E5</f>
        <v>100</v>
      </c>
      <c r="I5" s="4">
        <v>100</v>
      </c>
      <c r="J5" s="18">
        <v>4</v>
      </c>
      <c r="K5" s="18" t="s">
        <v>63</v>
      </c>
      <c r="L5" s="18">
        <v>1</v>
      </c>
      <c r="M5" s="19">
        <v>0</v>
      </c>
      <c r="N5" s="4">
        <v>0</v>
      </c>
      <c r="O5" s="18">
        <v>3</v>
      </c>
      <c r="P5" s="18">
        <v>2</v>
      </c>
      <c r="Q5" s="18">
        <v>1</v>
      </c>
      <c r="R5" s="19">
        <f>200*(O5+1-P5)*Q5/O5</f>
        <v>133.33333333333334</v>
      </c>
      <c r="S5" s="4">
        <v>134</v>
      </c>
      <c r="T5" s="19">
        <v>5</v>
      </c>
      <c r="U5" s="39">
        <v>3</v>
      </c>
      <c r="V5" s="72">
        <v>1</v>
      </c>
      <c r="W5" s="19">
        <f>200*(T5+1-U5)*V5/T5</f>
        <v>120</v>
      </c>
      <c r="X5" s="4">
        <v>120</v>
      </c>
      <c r="Y5" s="19">
        <f t="shared" si="0"/>
        <v>354</v>
      </c>
      <c r="Z5" s="111">
        <f t="shared" si="1"/>
        <v>354</v>
      </c>
    </row>
    <row r="6" spans="1:26" ht="25.5" customHeight="1" x14ac:dyDescent="0.25">
      <c r="A6" s="18">
        <v>3</v>
      </c>
      <c r="B6" s="115" t="s">
        <v>327</v>
      </c>
      <c r="C6" s="20" t="s">
        <v>328</v>
      </c>
      <c r="D6" s="116" t="s">
        <v>125</v>
      </c>
      <c r="E6" s="18">
        <v>1</v>
      </c>
      <c r="F6" s="18" t="s">
        <v>63</v>
      </c>
      <c r="G6" s="18">
        <v>0.5</v>
      </c>
      <c r="H6" s="39">
        <v>0</v>
      </c>
      <c r="I6" s="79">
        <v>0</v>
      </c>
      <c r="J6" s="39">
        <v>4</v>
      </c>
      <c r="K6" s="39">
        <v>1</v>
      </c>
      <c r="L6" s="39">
        <v>1</v>
      </c>
      <c r="M6" s="19">
        <f>200*(J6+1-K6)*L6/J6</f>
        <v>200</v>
      </c>
      <c r="N6" s="79">
        <v>200</v>
      </c>
      <c r="O6" s="109">
        <v>3</v>
      </c>
      <c r="P6" s="109" t="s">
        <v>63</v>
      </c>
      <c r="Q6" s="109">
        <v>1</v>
      </c>
      <c r="R6" s="19">
        <v>0</v>
      </c>
      <c r="S6" s="4">
        <v>0</v>
      </c>
      <c r="T6" s="19">
        <v>5</v>
      </c>
      <c r="U6" s="39" t="s">
        <v>63</v>
      </c>
      <c r="V6" s="39">
        <v>1</v>
      </c>
      <c r="W6" s="39">
        <v>0</v>
      </c>
      <c r="X6" s="79">
        <v>0</v>
      </c>
      <c r="Y6" s="1">
        <f t="shared" si="0"/>
        <v>200</v>
      </c>
      <c r="Z6" s="114">
        <f t="shared" si="1"/>
        <v>200</v>
      </c>
    </row>
    <row r="7" spans="1:26" ht="25.5" customHeight="1" x14ac:dyDescent="0.25">
      <c r="A7" s="18">
        <v>4</v>
      </c>
      <c r="B7" s="17" t="s">
        <v>256</v>
      </c>
      <c r="C7" s="5" t="s">
        <v>22</v>
      </c>
      <c r="D7" s="5" t="s">
        <v>142</v>
      </c>
      <c r="E7" s="18">
        <v>1</v>
      </c>
      <c r="F7" s="18" t="s">
        <v>63</v>
      </c>
      <c r="G7" s="18">
        <v>0.5</v>
      </c>
      <c r="H7" s="18">
        <v>0</v>
      </c>
      <c r="I7" s="110">
        <v>0</v>
      </c>
      <c r="J7" s="109">
        <v>4</v>
      </c>
      <c r="K7" s="109" t="s">
        <v>63</v>
      </c>
      <c r="L7" s="109">
        <v>1</v>
      </c>
      <c r="M7" s="19">
        <v>0</v>
      </c>
      <c r="N7" s="110">
        <v>0</v>
      </c>
      <c r="O7" s="109">
        <v>3</v>
      </c>
      <c r="P7" s="109" t="s">
        <v>63</v>
      </c>
      <c r="Q7" s="109">
        <v>1</v>
      </c>
      <c r="R7" s="19">
        <v>0</v>
      </c>
      <c r="S7" s="110">
        <v>0</v>
      </c>
      <c r="T7" s="19">
        <v>5</v>
      </c>
      <c r="U7" s="39">
        <v>2</v>
      </c>
      <c r="V7" s="19">
        <v>1</v>
      </c>
      <c r="W7" s="19">
        <f>200*(T7+1-U7)*V7/T7</f>
        <v>160</v>
      </c>
      <c r="X7" s="4">
        <v>160</v>
      </c>
      <c r="Y7" s="19">
        <f t="shared" si="0"/>
        <v>160</v>
      </c>
      <c r="Z7" s="111">
        <f t="shared" si="1"/>
        <v>160</v>
      </c>
    </row>
    <row r="8" spans="1:26" ht="25.5" customHeight="1" x14ac:dyDescent="0.25">
      <c r="A8" s="18">
        <v>5</v>
      </c>
      <c r="B8" s="17" t="s">
        <v>236</v>
      </c>
      <c r="C8" s="5" t="s">
        <v>12</v>
      </c>
      <c r="D8" s="5" t="s">
        <v>141</v>
      </c>
      <c r="E8" s="18">
        <v>1</v>
      </c>
      <c r="F8" s="18" t="s">
        <v>63</v>
      </c>
      <c r="G8" s="18">
        <v>0.5</v>
      </c>
      <c r="H8" s="18">
        <v>0</v>
      </c>
      <c r="I8" s="110">
        <v>0</v>
      </c>
      <c r="J8" s="109">
        <v>4</v>
      </c>
      <c r="K8" s="109" t="s">
        <v>63</v>
      </c>
      <c r="L8" s="109">
        <v>1</v>
      </c>
      <c r="M8" s="19">
        <v>0</v>
      </c>
      <c r="N8" s="110">
        <v>0</v>
      </c>
      <c r="O8" s="109">
        <v>3</v>
      </c>
      <c r="P8" s="109">
        <v>3</v>
      </c>
      <c r="Q8" s="109">
        <v>1</v>
      </c>
      <c r="R8" s="19">
        <f>200*(O8+1-P8)*Q8/O8</f>
        <v>66.666666666666671</v>
      </c>
      <c r="S8" s="110">
        <v>67</v>
      </c>
      <c r="T8" s="19">
        <v>5</v>
      </c>
      <c r="U8" s="39">
        <v>4</v>
      </c>
      <c r="V8" s="19">
        <v>1</v>
      </c>
      <c r="W8" s="19">
        <f>200*(T8+1-U8)*V8/T8</f>
        <v>80</v>
      </c>
      <c r="X8" s="4">
        <v>80</v>
      </c>
      <c r="Y8" s="19">
        <f t="shared" si="0"/>
        <v>147</v>
      </c>
      <c r="Z8" s="111">
        <f t="shared" si="1"/>
        <v>147</v>
      </c>
    </row>
    <row r="9" spans="1:26" x14ac:dyDescent="0.25">
      <c r="A9" s="18">
        <v>6</v>
      </c>
      <c r="B9" s="115" t="s">
        <v>325</v>
      </c>
      <c r="C9" s="20" t="s">
        <v>14</v>
      </c>
      <c r="D9" s="116" t="s">
        <v>141</v>
      </c>
      <c r="E9" s="18">
        <v>1</v>
      </c>
      <c r="F9" s="18" t="s">
        <v>63</v>
      </c>
      <c r="G9" s="18">
        <v>0.5</v>
      </c>
      <c r="H9" s="39">
        <v>0</v>
      </c>
      <c r="I9" s="79">
        <v>0</v>
      </c>
      <c r="J9" s="39">
        <v>4</v>
      </c>
      <c r="K9" s="39">
        <v>3</v>
      </c>
      <c r="L9" s="39">
        <v>1</v>
      </c>
      <c r="M9" s="19">
        <f>200*(J9+1-K9)*L9/J9</f>
        <v>100</v>
      </c>
      <c r="N9" s="79">
        <v>100</v>
      </c>
      <c r="O9" s="109">
        <v>3</v>
      </c>
      <c r="P9" s="109" t="s">
        <v>63</v>
      </c>
      <c r="Q9" s="109">
        <v>1</v>
      </c>
      <c r="R9" s="19">
        <v>0</v>
      </c>
      <c r="S9" s="4">
        <v>0</v>
      </c>
      <c r="T9" s="19">
        <v>5</v>
      </c>
      <c r="U9" s="39" t="s">
        <v>63</v>
      </c>
      <c r="V9" s="39">
        <v>1</v>
      </c>
      <c r="W9" s="39">
        <v>0</v>
      </c>
      <c r="X9" s="79">
        <v>0</v>
      </c>
      <c r="Y9" s="1">
        <f t="shared" si="0"/>
        <v>100</v>
      </c>
      <c r="Z9" s="68">
        <f t="shared" si="1"/>
        <v>100</v>
      </c>
    </row>
    <row r="10" spans="1:26" x14ac:dyDescent="0.25">
      <c r="A10" s="18">
        <v>7</v>
      </c>
      <c r="B10" s="115" t="s">
        <v>326</v>
      </c>
      <c r="C10" s="20" t="s">
        <v>13</v>
      </c>
      <c r="D10" s="116" t="s">
        <v>141</v>
      </c>
      <c r="E10" s="18">
        <v>1</v>
      </c>
      <c r="F10" s="18" t="s">
        <v>63</v>
      </c>
      <c r="G10" s="18">
        <v>0.5</v>
      </c>
      <c r="H10" s="39">
        <v>0</v>
      </c>
      <c r="I10" s="79">
        <v>0</v>
      </c>
      <c r="J10" s="39">
        <v>4</v>
      </c>
      <c r="K10" s="39">
        <v>4</v>
      </c>
      <c r="L10" s="39">
        <v>1</v>
      </c>
      <c r="M10" s="19">
        <f>200*(J10+1-K10)*L10/J10</f>
        <v>50</v>
      </c>
      <c r="N10" s="79">
        <v>50</v>
      </c>
      <c r="O10" s="109">
        <v>3</v>
      </c>
      <c r="P10" s="109" t="s">
        <v>63</v>
      </c>
      <c r="Q10" s="109">
        <v>1</v>
      </c>
      <c r="R10" s="19">
        <v>0</v>
      </c>
      <c r="S10" s="4">
        <v>0</v>
      </c>
      <c r="T10" s="19">
        <v>5</v>
      </c>
      <c r="U10" s="39" t="s">
        <v>63</v>
      </c>
      <c r="V10" s="39">
        <v>1</v>
      </c>
      <c r="W10" s="39">
        <v>0</v>
      </c>
      <c r="X10" s="79">
        <v>0</v>
      </c>
      <c r="Y10" s="1">
        <f t="shared" si="0"/>
        <v>50</v>
      </c>
      <c r="Z10" s="68">
        <f t="shared" si="1"/>
        <v>50</v>
      </c>
    </row>
    <row r="11" spans="1:26" x14ac:dyDescent="0.25">
      <c r="A11" s="18">
        <v>8</v>
      </c>
      <c r="B11" s="17" t="s">
        <v>212</v>
      </c>
      <c r="C11" s="5" t="s">
        <v>216</v>
      </c>
      <c r="D11" s="5" t="s">
        <v>125</v>
      </c>
      <c r="E11" s="18">
        <v>1</v>
      </c>
      <c r="F11" s="18" t="s">
        <v>63</v>
      </c>
      <c r="G11" s="18">
        <v>0.5</v>
      </c>
      <c r="H11" s="18">
        <v>0</v>
      </c>
      <c r="I11" s="110">
        <v>0</v>
      </c>
      <c r="J11" s="109">
        <v>4</v>
      </c>
      <c r="K11" s="109" t="s">
        <v>63</v>
      </c>
      <c r="L11" s="109">
        <v>1</v>
      </c>
      <c r="M11" s="19">
        <v>0</v>
      </c>
      <c r="N11" s="110">
        <v>0</v>
      </c>
      <c r="O11" s="109">
        <v>3</v>
      </c>
      <c r="P11" s="109" t="s">
        <v>63</v>
      </c>
      <c r="Q11" s="109">
        <v>1</v>
      </c>
      <c r="R11" s="19">
        <v>0</v>
      </c>
      <c r="S11" s="110">
        <v>0</v>
      </c>
      <c r="T11" s="19">
        <v>5</v>
      </c>
      <c r="U11" s="39">
        <v>5</v>
      </c>
      <c r="V11" s="19">
        <v>1</v>
      </c>
      <c r="W11" s="19">
        <f>200*(T11+1-U11)*V11/T11</f>
        <v>40</v>
      </c>
      <c r="X11" s="4">
        <v>40</v>
      </c>
      <c r="Y11" s="19">
        <f t="shared" si="0"/>
        <v>40</v>
      </c>
      <c r="Z11" s="38">
        <f t="shared" si="1"/>
        <v>40</v>
      </c>
    </row>
    <row r="12" spans="1:26" x14ac:dyDescent="0.25">
      <c r="A12" s="20"/>
      <c r="B12" s="20"/>
      <c r="C12" s="20"/>
      <c r="D12" s="2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79"/>
      <c r="T12" s="39"/>
      <c r="U12" s="39"/>
      <c r="V12" s="39"/>
      <c r="W12" s="39"/>
      <c r="X12" s="39"/>
      <c r="Y12" s="1"/>
      <c r="Z12" s="1"/>
    </row>
  </sheetData>
  <autoFilter ref="A3:Z8">
    <sortState ref="A5:Z11">
      <sortCondition descending="1" ref="Z3:Z8"/>
    </sortState>
  </autoFilter>
  <mergeCells count="11">
    <mergeCell ref="A1:Y1"/>
    <mergeCell ref="E2:I2"/>
    <mergeCell ref="J2:N2"/>
    <mergeCell ref="O2:S2"/>
    <mergeCell ref="T2:X2"/>
    <mergeCell ref="A2:A3"/>
    <mergeCell ref="Z2:Z3"/>
    <mergeCell ref="Y2:Y3"/>
    <mergeCell ref="D2:D3"/>
    <mergeCell ref="C2:C3"/>
    <mergeCell ref="B2:B3"/>
  </mergeCells>
  <pageMargins left="0.7" right="0.7" top="0.75" bottom="0.75" header="0.3" footer="0.3"/>
  <pageSetup paperSize="9" scale="65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"/>
  <sheetViews>
    <sheetView view="pageBreakPreview" zoomScale="85" zoomScaleNormal="100" zoomScaleSheetLayoutView="85" workbookViewId="0">
      <selection activeCell="C6" sqref="C6"/>
    </sheetView>
  </sheetViews>
  <sheetFormatPr defaultRowHeight="15" x14ac:dyDescent="0.25"/>
  <cols>
    <col min="1" max="1" width="6.28515625" style="25" customWidth="1"/>
    <col min="2" max="2" width="37.85546875" style="25" customWidth="1"/>
    <col min="3" max="3" width="25.28515625" style="25" customWidth="1"/>
    <col min="4" max="4" width="22.7109375" style="25" customWidth="1"/>
    <col min="5" max="5" width="11.42578125" style="40" hidden="1" customWidth="1"/>
    <col min="6" max="6" width="8" style="40" customWidth="1"/>
    <col min="7" max="7" width="11.42578125" style="40" hidden="1" customWidth="1"/>
    <col min="8" max="8" width="8.5703125" style="40" hidden="1" customWidth="1"/>
    <col min="9" max="9" width="11.42578125" style="40" customWidth="1"/>
    <col min="10" max="10" width="11.42578125" style="40" hidden="1" customWidth="1"/>
    <col min="11" max="11" width="8.5703125" style="40" customWidth="1"/>
    <col min="12" max="12" width="11.42578125" style="40" hidden="1" customWidth="1"/>
    <col min="13" max="13" width="9.7109375" style="40" hidden="1" customWidth="1"/>
    <col min="14" max="14" width="8.85546875" style="40" customWidth="1"/>
    <col min="15" max="15" width="11.42578125" style="40" hidden="1" customWidth="1"/>
    <col min="16" max="16" width="9.7109375" style="40" customWidth="1"/>
    <col min="17" max="17" width="11.42578125" style="40" hidden="1" customWidth="1"/>
    <col min="18" max="18" width="9.140625" style="40" hidden="1" customWidth="1"/>
    <col min="19" max="19" width="8.85546875" style="40" customWidth="1"/>
    <col min="20" max="20" width="8.85546875" style="40" hidden="1" customWidth="1"/>
    <col min="21" max="21" width="8.85546875" style="40" customWidth="1"/>
    <col min="22" max="23" width="8.85546875" style="40" hidden="1" customWidth="1"/>
    <col min="24" max="24" width="11.140625" style="40" customWidth="1"/>
    <col min="25" max="25" width="11.42578125" style="25" bestFit="1" customWidth="1"/>
    <col min="26" max="16384" width="9.140625" style="25"/>
  </cols>
  <sheetData>
    <row r="1" spans="1:26" ht="21" x14ac:dyDescent="0.25">
      <c r="A1" s="240" t="s">
        <v>239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</row>
    <row r="2" spans="1:26" ht="143.25" customHeight="1" x14ac:dyDescent="0.25">
      <c r="A2" s="219" t="s">
        <v>2</v>
      </c>
      <c r="B2" s="219" t="s">
        <v>3</v>
      </c>
      <c r="C2" s="219" t="s">
        <v>26</v>
      </c>
      <c r="D2" s="219" t="s">
        <v>145</v>
      </c>
      <c r="E2" s="177" t="s">
        <v>320</v>
      </c>
      <c r="F2" s="177"/>
      <c r="G2" s="177"/>
      <c r="H2" s="177"/>
      <c r="I2" s="177"/>
      <c r="J2" s="177" t="s">
        <v>321</v>
      </c>
      <c r="K2" s="177"/>
      <c r="L2" s="177"/>
      <c r="M2" s="177"/>
      <c r="N2" s="177"/>
      <c r="O2" s="177" t="s">
        <v>232</v>
      </c>
      <c r="P2" s="177"/>
      <c r="Q2" s="177"/>
      <c r="R2" s="177"/>
      <c r="S2" s="177"/>
      <c r="T2" s="177" t="s">
        <v>251</v>
      </c>
      <c r="U2" s="177"/>
      <c r="V2" s="177"/>
      <c r="W2" s="177"/>
      <c r="X2" s="177"/>
      <c r="Y2" s="238" t="s">
        <v>150</v>
      </c>
      <c r="Z2" s="236" t="s">
        <v>149</v>
      </c>
    </row>
    <row r="3" spans="1:26" ht="141.75" customHeight="1" x14ac:dyDescent="0.25">
      <c r="A3" s="219"/>
      <c r="B3" s="219"/>
      <c r="C3" s="219"/>
      <c r="D3" s="219"/>
      <c r="E3" s="83" t="s">
        <v>309</v>
      </c>
      <c r="F3" s="83" t="s">
        <v>310</v>
      </c>
      <c r="G3" s="83" t="s">
        <v>311</v>
      </c>
      <c r="H3" s="84" t="s">
        <v>226</v>
      </c>
      <c r="I3" s="124" t="s">
        <v>330</v>
      </c>
      <c r="J3" s="83" t="s">
        <v>309</v>
      </c>
      <c r="K3" s="83" t="s">
        <v>310</v>
      </c>
      <c r="L3" s="83" t="s">
        <v>311</v>
      </c>
      <c r="M3" s="84" t="s">
        <v>226</v>
      </c>
      <c r="N3" s="124" t="s">
        <v>330</v>
      </c>
      <c r="O3" s="83" t="s">
        <v>309</v>
      </c>
      <c r="P3" s="83" t="s">
        <v>310</v>
      </c>
      <c r="Q3" s="83" t="s">
        <v>311</v>
      </c>
      <c r="R3" s="84" t="s">
        <v>226</v>
      </c>
      <c r="S3" s="124" t="s">
        <v>330</v>
      </c>
      <c r="T3" s="83" t="s">
        <v>309</v>
      </c>
      <c r="U3" s="83" t="s">
        <v>310</v>
      </c>
      <c r="V3" s="83" t="s">
        <v>311</v>
      </c>
      <c r="W3" s="84" t="s">
        <v>226</v>
      </c>
      <c r="X3" s="124" t="s">
        <v>330</v>
      </c>
      <c r="Y3" s="238"/>
      <c r="Z3" s="237"/>
    </row>
    <row r="4" spans="1:26" ht="25.5" customHeight="1" x14ac:dyDescent="0.25">
      <c r="A4" s="18">
        <v>1</v>
      </c>
      <c r="B4" s="18" t="s">
        <v>240</v>
      </c>
      <c r="C4" s="5" t="s">
        <v>291</v>
      </c>
      <c r="D4" s="5" t="s">
        <v>253</v>
      </c>
      <c r="E4" s="18"/>
      <c r="F4" s="18"/>
      <c r="G4" s="18"/>
      <c r="H4" s="18"/>
      <c r="I4" s="4"/>
      <c r="J4" s="18">
        <v>1</v>
      </c>
      <c r="K4" s="2" t="s">
        <v>63</v>
      </c>
      <c r="L4" s="18">
        <v>0.5</v>
      </c>
      <c r="M4" s="18">
        <v>0</v>
      </c>
      <c r="N4" s="4">
        <v>0</v>
      </c>
      <c r="O4" s="18">
        <v>2</v>
      </c>
      <c r="P4" s="18">
        <v>1</v>
      </c>
      <c r="Q4" s="18">
        <v>1</v>
      </c>
      <c r="R4" s="19">
        <f>200*(O4+1-P4)*Q4/O4</f>
        <v>200</v>
      </c>
      <c r="S4" s="4">
        <v>200</v>
      </c>
      <c r="T4" s="4">
        <v>3</v>
      </c>
      <c r="U4" s="4">
        <v>1</v>
      </c>
      <c r="V4" s="4">
        <v>1</v>
      </c>
      <c r="W4" s="19">
        <f>200*(T4+1-U4)*V4/T4</f>
        <v>200</v>
      </c>
      <c r="X4" s="4">
        <v>200</v>
      </c>
      <c r="Y4" s="19">
        <f>SUM(I4+N4+S4+X4)</f>
        <v>400</v>
      </c>
      <c r="Z4" s="131">
        <f>Y4-MIN(N4,S4,X4)</f>
        <v>400</v>
      </c>
    </row>
    <row r="5" spans="1:26" ht="25.5" customHeight="1" x14ac:dyDescent="0.25">
      <c r="A5" s="18">
        <v>2</v>
      </c>
      <c r="B5" s="18" t="s">
        <v>241</v>
      </c>
      <c r="C5" s="5" t="s">
        <v>271</v>
      </c>
      <c r="D5" s="5" t="s">
        <v>252</v>
      </c>
      <c r="E5" s="18"/>
      <c r="F5" s="18"/>
      <c r="G5" s="18"/>
      <c r="H5" s="18"/>
      <c r="I5" s="4"/>
      <c r="J5" s="18">
        <v>1</v>
      </c>
      <c r="K5" s="18">
        <v>1</v>
      </c>
      <c r="L5" s="18">
        <v>0.5</v>
      </c>
      <c r="M5" s="19">
        <f>200*(J5+1-K5)*L5/J5</f>
        <v>100</v>
      </c>
      <c r="N5" s="4">
        <v>100</v>
      </c>
      <c r="O5" s="18">
        <v>2</v>
      </c>
      <c r="P5" s="18">
        <v>2</v>
      </c>
      <c r="Q5" s="18">
        <v>1</v>
      </c>
      <c r="R5" s="19">
        <f>200*(O5+1-P5)*Q5/O5</f>
        <v>100</v>
      </c>
      <c r="S5" s="4">
        <v>100</v>
      </c>
      <c r="T5" s="4">
        <v>3</v>
      </c>
      <c r="U5" s="4">
        <v>2</v>
      </c>
      <c r="V5" s="4">
        <v>1</v>
      </c>
      <c r="W5" s="19">
        <f>200*(T5+1-U5)*V5/T5</f>
        <v>133.33333333333334</v>
      </c>
      <c r="X5" s="4">
        <v>134</v>
      </c>
      <c r="Y5" s="19">
        <f>SUM(I5+N5+S5+X5)</f>
        <v>334</v>
      </c>
      <c r="Z5" s="131">
        <f>Y5-MIN(N5,S5,X5)</f>
        <v>234</v>
      </c>
    </row>
    <row r="6" spans="1:26" ht="25.5" customHeight="1" x14ac:dyDescent="0.25">
      <c r="A6" s="5">
        <v>3</v>
      </c>
      <c r="B6" s="18" t="s">
        <v>333</v>
      </c>
      <c r="C6" s="5" t="s">
        <v>272</v>
      </c>
      <c r="D6" s="5" t="s">
        <v>125</v>
      </c>
      <c r="E6" s="18"/>
      <c r="F6" s="18"/>
      <c r="G6" s="18"/>
      <c r="H6" s="18"/>
      <c r="I6" s="4"/>
      <c r="J6" s="18">
        <v>1</v>
      </c>
      <c r="K6" s="2" t="s">
        <v>63</v>
      </c>
      <c r="L6" s="18">
        <v>0.5</v>
      </c>
      <c r="M6" s="18">
        <v>0</v>
      </c>
      <c r="N6" s="4">
        <v>0</v>
      </c>
      <c r="O6" s="18">
        <v>2</v>
      </c>
      <c r="P6" s="18" t="s">
        <v>319</v>
      </c>
      <c r="Q6" s="18">
        <v>1</v>
      </c>
      <c r="R6" s="19">
        <v>0</v>
      </c>
      <c r="S6" s="4">
        <v>0</v>
      </c>
      <c r="T6" s="4">
        <v>3</v>
      </c>
      <c r="U6" s="4">
        <v>3</v>
      </c>
      <c r="V6" s="4">
        <v>1</v>
      </c>
      <c r="W6" s="19">
        <f>200*(T6+1-U6)*V6/T6</f>
        <v>66.666666666666671</v>
      </c>
      <c r="X6" s="4">
        <v>67</v>
      </c>
      <c r="Y6" s="19">
        <f>SUM(I6+N6+S6+X6)</f>
        <v>67</v>
      </c>
      <c r="Z6" s="131">
        <f>Y6-MIN(N6,S6,X6)</f>
        <v>67</v>
      </c>
    </row>
  </sheetData>
  <autoFilter ref="D2:Z3">
    <filterColumn colId="1" showButton="0"/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sortState ref="D5:Z6">
      <sortCondition descending="1" ref="Z2:Z3"/>
    </sortState>
  </autoFilter>
  <mergeCells count="11">
    <mergeCell ref="Z2:Z3"/>
    <mergeCell ref="Y2:Y3"/>
    <mergeCell ref="A1:Y1"/>
    <mergeCell ref="E2:I2"/>
    <mergeCell ref="J2:N2"/>
    <mergeCell ref="O2:S2"/>
    <mergeCell ref="T2:X2"/>
    <mergeCell ref="D2:D3"/>
    <mergeCell ref="C2:C3"/>
    <mergeCell ref="B2:B3"/>
    <mergeCell ref="A2:A3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49er</vt:lpstr>
      <vt:lpstr>Laser STD</vt:lpstr>
      <vt:lpstr>Laser Radial (F)</vt:lpstr>
      <vt:lpstr>49er Fx</vt:lpstr>
      <vt:lpstr>RS.X </vt:lpstr>
      <vt:lpstr>RS.X women</vt:lpstr>
      <vt:lpstr>470 (MIXED)</vt:lpstr>
      <vt:lpstr>IQ FOIL WOMEN</vt:lpstr>
      <vt:lpstr>IQ FOIL MEN</vt:lpstr>
      <vt:lpstr>NACRA 17</vt:lpstr>
      <vt:lpstr>'470 (MIXED)'!Print_Area</vt:lpstr>
      <vt:lpstr>'49er'!Print_Area</vt:lpstr>
      <vt:lpstr>'49er Fx'!Print_Area</vt:lpstr>
      <vt:lpstr>'IQ FOIL MEN'!Print_Area</vt:lpstr>
      <vt:lpstr>'IQ FOIL WOMEN'!Print_Area</vt:lpstr>
      <vt:lpstr>'Laser Radial (F)'!Print_Area</vt:lpstr>
      <vt:lpstr>'Laser STD'!Print_Area</vt:lpstr>
      <vt:lpstr>'NACRA 17'!Print_Area</vt:lpstr>
      <vt:lpstr>'RS.X 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2022-11-11T10:22:49Z</dcterms:modified>
</cp:coreProperties>
</file>