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015" activeTab="6"/>
  </bookViews>
  <sheets>
    <sheet name="OPTIMIST" sheetId="16" r:id="rId1"/>
    <sheet name="ILCA4(BOYS)" sheetId="21" r:id="rId2"/>
    <sheet name="ILCA4(GIRLS)" sheetId="22" r:id="rId3"/>
    <sheet name="ILCA 6 (Open)" sheetId="33" r:id="rId4"/>
    <sheet name="29ER" sheetId="34" r:id="rId5"/>
    <sheet name="420 (BOYS)" sheetId="35" r:id="rId6"/>
    <sheet name="420 MIX" sheetId="36" r:id="rId7"/>
  </sheets>
  <definedNames>
    <definedName name="_xlnm._FilterDatabase" localSheetId="4" hidden="1">'29ER'!$A$3:$T$9</definedName>
    <definedName name="_xlnm._FilterDatabase" localSheetId="5" hidden="1">'420 (BOYS)'!$A$3:$K$3</definedName>
    <definedName name="_xlnm._FilterDatabase" localSheetId="6" hidden="1">'420 MIX'!$A$3:$Y$3</definedName>
    <definedName name="_xlnm._FilterDatabase" localSheetId="3" hidden="1">'ILCA 6 (Open)'!$A$3:$Q$16</definedName>
    <definedName name="_xlnm._FilterDatabase" localSheetId="1" hidden="1">'ILCA4(BOYS)'!$A$3:$AO$21</definedName>
    <definedName name="_xlnm._FilterDatabase" localSheetId="2" hidden="1">'ILCA4(GIRLS)'!$A$3:$AE$7</definedName>
    <definedName name="_xlnm._FilterDatabase" localSheetId="0" hidden="1">OPTIMIST!$A$3:$AE$70</definedName>
    <definedName name="_xlnm.Print_Area" localSheetId="4">'29ER'!$A$1:$T$9</definedName>
    <definedName name="_xlnm.Print_Area" localSheetId="5">'420 (BOYS)'!$A$1:$K$3</definedName>
    <definedName name="_xlnm.Print_Area" localSheetId="6">'420 MIX'!$A$1:$Z$7</definedName>
    <definedName name="_xlnm.Print_Area" localSheetId="3">'ILCA 6 (Open)'!$A$1:$Q$16</definedName>
    <definedName name="_xlnm.Print_Area" localSheetId="1">'ILCA4(BOYS)'!$A$1:$AO$21</definedName>
    <definedName name="_xlnm.Print_Area" localSheetId="2">'ILCA4(GIRLS)'!$A$1:$AF$7</definedName>
    <definedName name="_xlnm.Print_Area" localSheetId="0">OPTIMIST!$A$1:$AE$70</definedName>
  </definedNames>
  <calcPr calcId="152511"/>
</workbook>
</file>

<file path=xl/calcChain.xml><?xml version="1.0" encoding="utf-8"?>
<calcChain xmlns="http://schemas.openxmlformats.org/spreadsheetml/2006/main">
  <c r="Y6" i="36" l="1"/>
  <c r="Y7" i="36"/>
  <c r="X7" i="36" l="1"/>
  <c r="X6" i="36"/>
  <c r="X5" i="36"/>
  <c r="X4" i="36"/>
  <c r="Y70" i="16" l="1"/>
  <c r="T70" i="16"/>
  <c r="Y67" i="16"/>
  <c r="T67" i="16"/>
  <c r="Y64" i="16"/>
  <c r="T64" i="16"/>
  <c r="Y62" i="16"/>
  <c r="T62" i="16"/>
  <c r="Y61" i="16"/>
  <c r="T61" i="16"/>
  <c r="Y60" i="16"/>
  <c r="T60" i="16"/>
  <c r="Y59" i="16"/>
  <c r="T59" i="16"/>
  <c r="Y58" i="16"/>
  <c r="T58" i="16"/>
  <c r="Y56" i="16"/>
  <c r="T56" i="16"/>
  <c r="Y54" i="16"/>
  <c r="T54" i="16"/>
  <c r="Y52" i="16"/>
  <c r="T52" i="16"/>
  <c r="Y50" i="16"/>
  <c r="T50" i="16"/>
  <c r="Y48" i="16"/>
  <c r="T48" i="16"/>
  <c r="Y45" i="16"/>
  <c r="T45" i="16"/>
  <c r="Y44" i="16"/>
  <c r="T44" i="16"/>
  <c r="Y41" i="16"/>
  <c r="T41" i="16"/>
  <c r="Y40" i="16"/>
  <c r="T40" i="16"/>
  <c r="Y39" i="16"/>
  <c r="T39" i="16"/>
  <c r="Y38" i="16"/>
  <c r="T38" i="16"/>
  <c r="Y33" i="16"/>
  <c r="T33" i="16"/>
  <c r="O70" i="16"/>
  <c r="J70" i="16"/>
  <c r="AE70" i="16" s="1"/>
  <c r="O67" i="16"/>
  <c r="J67" i="16"/>
  <c r="O64" i="16"/>
  <c r="J64" i="16"/>
  <c r="O62" i="16"/>
  <c r="J62" i="16"/>
  <c r="O61" i="16"/>
  <c r="J61" i="16"/>
  <c r="O60" i="16"/>
  <c r="J60" i="16"/>
  <c r="O59" i="16"/>
  <c r="J59" i="16"/>
  <c r="O58" i="16"/>
  <c r="J58" i="16"/>
  <c r="O56" i="16"/>
  <c r="J56" i="16"/>
  <c r="O54" i="16"/>
  <c r="J54" i="16"/>
  <c r="O52" i="16"/>
  <c r="J52" i="16"/>
  <c r="O50" i="16"/>
  <c r="J50" i="16"/>
  <c r="O48" i="16"/>
  <c r="J48" i="16"/>
  <c r="AE48" i="16" s="1"/>
  <c r="O45" i="16"/>
  <c r="J45" i="16"/>
  <c r="O44" i="16"/>
  <c r="J44" i="16"/>
  <c r="O41" i="16"/>
  <c r="J41" i="16"/>
  <c r="O40" i="16"/>
  <c r="J40" i="16"/>
  <c r="O39" i="16"/>
  <c r="J39" i="16"/>
  <c r="O38" i="16"/>
  <c r="J38" i="16"/>
  <c r="O33" i="16"/>
  <c r="J33" i="16"/>
  <c r="AD34" i="16"/>
  <c r="AD57" i="16"/>
  <c r="AD65" i="16"/>
  <c r="AC67" i="16"/>
  <c r="AD67" i="16" s="1"/>
  <c r="AC70" i="16"/>
  <c r="AD70" i="16" s="1"/>
  <c r="AC59" i="16"/>
  <c r="AD59" i="16" s="1"/>
  <c r="AC60" i="16"/>
  <c r="AD60" i="16" s="1"/>
  <c r="AC61" i="16"/>
  <c r="AD61" i="16" s="1"/>
  <c r="AC62" i="16"/>
  <c r="AD62" i="16" s="1"/>
  <c r="AC64" i="16"/>
  <c r="AD64" i="16" s="1"/>
  <c r="AC50" i="16"/>
  <c r="AD50" i="16" s="1"/>
  <c r="AC52" i="16"/>
  <c r="AD52" i="16" s="1"/>
  <c r="AC54" i="16"/>
  <c r="AD54" i="16" s="1"/>
  <c r="AC56" i="16"/>
  <c r="AD56" i="16" s="1"/>
  <c r="AC58" i="16"/>
  <c r="AD58" i="16" s="1"/>
  <c r="AC41" i="16"/>
  <c r="AD41" i="16" s="1"/>
  <c r="AC44" i="16"/>
  <c r="AD44" i="16" s="1"/>
  <c r="AC45" i="16"/>
  <c r="AD45" i="16" s="1"/>
  <c r="AC48" i="16"/>
  <c r="AD48" i="16" s="1"/>
  <c r="AC40" i="16"/>
  <c r="AD40" i="16" s="1"/>
  <c r="AC33" i="16"/>
  <c r="AD33" i="16" s="1"/>
  <c r="AC38" i="16"/>
  <c r="AD38" i="16" s="1"/>
  <c r="AC39" i="16"/>
  <c r="AD39" i="16" s="1"/>
  <c r="AC5" i="16"/>
  <c r="AD5" i="16" s="1"/>
  <c r="AC6" i="16"/>
  <c r="AD6" i="16" s="1"/>
  <c r="AC7" i="16"/>
  <c r="AD7" i="16" s="1"/>
  <c r="AC8" i="16"/>
  <c r="AD8" i="16" s="1"/>
  <c r="AC15" i="16"/>
  <c r="AD15" i="16" s="1"/>
  <c r="AC9" i="16"/>
  <c r="AD9" i="16" s="1"/>
  <c r="AC12" i="16"/>
  <c r="AD12" i="16" s="1"/>
  <c r="AC11" i="16"/>
  <c r="AD11" i="16" s="1"/>
  <c r="AC13" i="16"/>
  <c r="AD13" i="16" s="1"/>
  <c r="AC16" i="16"/>
  <c r="AD16" i="16" s="1"/>
  <c r="AD23" i="16"/>
  <c r="AC10" i="16"/>
  <c r="AD10" i="16" s="1"/>
  <c r="AC17" i="16"/>
  <c r="AD17" i="16" s="1"/>
  <c r="AC14" i="16"/>
  <c r="AD14" i="16" s="1"/>
  <c r="AC24" i="16"/>
  <c r="AD24" i="16" s="1"/>
  <c r="AC21" i="16"/>
  <c r="AD21" i="16" s="1"/>
  <c r="AC22" i="16"/>
  <c r="AD22" i="16" s="1"/>
  <c r="AC19" i="16"/>
  <c r="AD19" i="16" s="1"/>
  <c r="AC20" i="16"/>
  <c r="AD20" i="16" s="1"/>
  <c r="AC18" i="16"/>
  <c r="AD18" i="16" s="1"/>
  <c r="AC27" i="16"/>
  <c r="AD27" i="16" s="1"/>
  <c r="AC25" i="16"/>
  <c r="AD25" i="16" s="1"/>
  <c r="AC30" i="16"/>
  <c r="AD30" i="16" s="1"/>
  <c r="AC28" i="16"/>
  <c r="AD28" i="16" s="1"/>
  <c r="AC29" i="16"/>
  <c r="AD29" i="16" s="1"/>
  <c r="AC36" i="16"/>
  <c r="AD36" i="16" s="1"/>
  <c r="AC31" i="16"/>
  <c r="AD31" i="16" s="1"/>
  <c r="AC26" i="16"/>
  <c r="AD26" i="16" s="1"/>
  <c r="AC35" i="16"/>
  <c r="AD35" i="16" s="1"/>
  <c r="AD46" i="16"/>
  <c r="AC32" i="16"/>
  <c r="AD32" i="16" s="1"/>
  <c r="AD47" i="16"/>
  <c r="AC42" i="16"/>
  <c r="AD42" i="16" s="1"/>
  <c r="AD51" i="16"/>
  <c r="AC37" i="16"/>
  <c r="AD37" i="16" s="1"/>
  <c r="AD53" i="16"/>
  <c r="AD55" i="16"/>
  <c r="AC49" i="16"/>
  <c r="AD49" i="16" s="1"/>
  <c r="AD63" i="16"/>
  <c r="AC43" i="16"/>
  <c r="AD43" i="16" s="1"/>
  <c r="AD66" i="16"/>
  <c r="AD68" i="16"/>
  <c r="AD69" i="16"/>
  <c r="AC4" i="16"/>
  <c r="AD4" i="16" s="1"/>
  <c r="AE38" i="16" l="1"/>
  <c r="AE59" i="16"/>
  <c r="AE56" i="16"/>
  <c r="AE52" i="16"/>
  <c r="AE40" i="16"/>
  <c r="AE54" i="16"/>
  <c r="AE62" i="16"/>
  <c r="AE64" i="16"/>
  <c r="AE44" i="16"/>
  <c r="AE33" i="16"/>
  <c r="AE45" i="16"/>
  <c r="AE58" i="16"/>
  <c r="AE67" i="16"/>
  <c r="AE39" i="16"/>
  <c r="AE50" i="16"/>
  <c r="AE60" i="16"/>
  <c r="AE61" i="16"/>
  <c r="AE41" i="16"/>
  <c r="I8" i="34"/>
  <c r="N8" i="34"/>
  <c r="R8" i="34"/>
  <c r="S8" i="34" s="1"/>
  <c r="J16" i="33"/>
  <c r="N16" i="33"/>
  <c r="O16" i="33" s="1"/>
  <c r="P16" i="33" s="1"/>
  <c r="T8" i="34" l="1"/>
  <c r="I57" i="16"/>
  <c r="J9" i="33" l="1"/>
  <c r="J10" i="33"/>
  <c r="J11" i="33"/>
  <c r="J12" i="33"/>
  <c r="J14" i="33"/>
  <c r="N9" i="33"/>
  <c r="O9" i="33" s="1"/>
  <c r="N10" i="33"/>
  <c r="O10" i="33" s="1"/>
  <c r="N11" i="33"/>
  <c r="O11" i="33" s="1"/>
  <c r="N12" i="33"/>
  <c r="O12" i="33" s="1"/>
  <c r="N14" i="33"/>
  <c r="O14" i="33" s="1"/>
  <c r="O6" i="33"/>
  <c r="N5" i="33"/>
  <c r="O5" i="33" s="1"/>
  <c r="N7" i="33"/>
  <c r="O7" i="33" s="1"/>
  <c r="O13" i="33"/>
  <c r="O15" i="33"/>
  <c r="I6" i="33"/>
  <c r="J6" i="33" s="1"/>
  <c r="I5" i="33"/>
  <c r="J5" i="33" s="1"/>
  <c r="I7" i="33"/>
  <c r="J7" i="33" s="1"/>
  <c r="I13" i="33"/>
  <c r="J13" i="33" s="1"/>
  <c r="I15" i="33"/>
  <c r="J15" i="33" s="1"/>
  <c r="I4" i="33"/>
  <c r="J4" i="33" s="1"/>
  <c r="I8" i="33"/>
  <c r="J8" i="33" s="1"/>
  <c r="P15" i="33" l="1"/>
  <c r="P13" i="33"/>
  <c r="P6" i="33"/>
  <c r="P5" i="33"/>
  <c r="P14" i="33"/>
  <c r="P11" i="33"/>
  <c r="P12" i="33"/>
  <c r="P10" i="33"/>
  <c r="P7" i="33"/>
  <c r="P9" i="33"/>
  <c r="N4" i="33"/>
  <c r="O4" i="33" s="1"/>
  <c r="P4" i="33" s="1"/>
  <c r="N8" i="33"/>
  <c r="O8" i="33" s="1"/>
  <c r="P8" i="33" s="1"/>
  <c r="S5" i="34" l="1"/>
  <c r="N5" i="34"/>
  <c r="T5" i="34" s="1"/>
  <c r="H5" i="34"/>
  <c r="I5" i="34" s="1"/>
  <c r="I6" i="34"/>
  <c r="I7" i="34"/>
  <c r="I9" i="34"/>
  <c r="H4" i="34"/>
  <c r="I6" i="22"/>
  <c r="I7" i="22"/>
  <c r="AN20" i="21"/>
  <c r="AI20" i="21"/>
  <c r="AD20" i="21"/>
  <c r="Y20" i="21"/>
  <c r="T20" i="21"/>
  <c r="O20" i="21"/>
  <c r="I20" i="21"/>
  <c r="J20" i="21" s="1"/>
  <c r="I4" i="21"/>
  <c r="I5" i="21"/>
  <c r="I6" i="21"/>
  <c r="I7" i="21"/>
  <c r="I11" i="21"/>
  <c r="I8" i="21"/>
  <c r="I10" i="21"/>
  <c r="I17" i="21"/>
  <c r="AO20" i="21" l="1"/>
  <c r="I49" i="16"/>
  <c r="J49" i="16" s="1"/>
  <c r="Y49" i="16"/>
  <c r="T49" i="16"/>
  <c r="O49" i="16"/>
  <c r="Y51" i="16"/>
  <c r="T51" i="16"/>
  <c r="O51" i="16"/>
  <c r="I51" i="16"/>
  <c r="J51" i="16" s="1"/>
  <c r="I7" i="16"/>
  <c r="I4" i="16"/>
  <c r="I5" i="16"/>
  <c r="I6" i="16"/>
  <c r="I23" i="16"/>
  <c r="I15" i="16"/>
  <c r="I8" i="16"/>
  <c r="I12" i="16"/>
  <c r="I11" i="16"/>
  <c r="I16" i="16"/>
  <c r="I9" i="16"/>
  <c r="I13" i="16"/>
  <c r="I14" i="16"/>
  <c r="I17" i="16"/>
  <c r="I10" i="16"/>
  <c r="I24" i="16"/>
  <c r="I19" i="16"/>
  <c r="I30" i="16"/>
  <c r="I34" i="16"/>
  <c r="I20" i="16"/>
  <c r="I22" i="16"/>
  <c r="I21" i="16"/>
  <c r="I27" i="16"/>
  <c r="I18" i="16"/>
  <c r="I28" i="16"/>
  <c r="I31" i="16"/>
  <c r="I46" i="16"/>
  <c r="I36" i="16"/>
  <c r="I35" i="16"/>
  <c r="I47" i="16"/>
  <c r="I53" i="16"/>
  <c r="I55" i="16"/>
  <c r="I42" i="16"/>
  <c r="AE51" i="16" l="1"/>
  <c r="AE49" i="16"/>
  <c r="T35" i="16"/>
  <c r="T36" i="16"/>
  <c r="T65" i="16"/>
  <c r="T31" i="16"/>
  <c r="T28" i="16"/>
  <c r="T22" i="16"/>
  <c r="T20" i="16"/>
  <c r="T10" i="16"/>
  <c r="O35" i="16"/>
  <c r="J35" i="16"/>
  <c r="O36" i="16"/>
  <c r="J36" i="16"/>
  <c r="O65" i="16"/>
  <c r="J65" i="16"/>
  <c r="O31" i="16"/>
  <c r="J31" i="16"/>
  <c r="O28" i="16"/>
  <c r="J28" i="16"/>
  <c r="O22" i="16"/>
  <c r="J22" i="16"/>
  <c r="O20" i="16"/>
  <c r="J20" i="16"/>
  <c r="O10" i="16"/>
  <c r="J10" i="16"/>
  <c r="X35" i="16"/>
  <c r="Y35" i="16" s="1"/>
  <c r="X36" i="16"/>
  <c r="Y36" i="16" s="1"/>
  <c r="X65" i="16"/>
  <c r="Y65" i="16" s="1"/>
  <c r="X31" i="16"/>
  <c r="Y31" i="16" s="1"/>
  <c r="X28" i="16"/>
  <c r="Y28" i="16" s="1"/>
  <c r="X22" i="16"/>
  <c r="Y22" i="16" s="1"/>
  <c r="X20" i="16"/>
  <c r="Y20" i="16" s="1"/>
  <c r="X10" i="16"/>
  <c r="Y10" i="16" s="1"/>
  <c r="Y68" i="16"/>
  <c r="Y53" i="16"/>
  <c r="X7" i="16"/>
  <c r="Y7" i="16" s="1"/>
  <c r="X6" i="16"/>
  <c r="Y6" i="16" s="1"/>
  <c r="X5" i="16"/>
  <c r="Y5" i="16" s="1"/>
  <c r="X23" i="16"/>
  <c r="Y23" i="16" s="1"/>
  <c r="X25" i="16"/>
  <c r="Y25" i="16" s="1"/>
  <c r="X15" i="16"/>
  <c r="Y15" i="16" s="1"/>
  <c r="X8" i="16"/>
  <c r="Y8" i="16" s="1"/>
  <c r="X13" i="16"/>
  <c r="Y13" i="16" s="1"/>
  <c r="X12" i="16"/>
  <c r="Y12" i="16" s="1"/>
  <c r="X29" i="16"/>
  <c r="Y29" i="16" s="1"/>
  <c r="X11" i="16"/>
  <c r="Y11" i="16" s="1"/>
  <c r="X14" i="16"/>
  <c r="Y14" i="16" s="1"/>
  <c r="Y32" i="16"/>
  <c r="X16" i="16"/>
  <c r="Y16" i="16" s="1"/>
  <c r="X26" i="16"/>
  <c r="Y26" i="16" s="1"/>
  <c r="X9" i="16"/>
  <c r="Y9" i="16" s="1"/>
  <c r="X17" i="16"/>
  <c r="Y17" i="16" s="1"/>
  <c r="Y19" i="16"/>
  <c r="X24" i="16"/>
  <c r="Y24" i="16" s="1"/>
  <c r="Y21" i="16"/>
  <c r="Y27" i="16"/>
  <c r="Y18" i="16"/>
  <c r="Y43" i="16"/>
  <c r="Y66" i="16"/>
  <c r="Y63" i="16"/>
  <c r="X34" i="16"/>
  <c r="Y34" i="16" s="1"/>
  <c r="X30" i="16"/>
  <c r="Y30" i="16" s="1"/>
  <c r="X57" i="16"/>
  <c r="Y57" i="16" s="1"/>
  <c r="Y46" i="16"/>
  <c r="X37" i="16"/>
  <c r="Y37" i="16" s="1"/>
  <c r="Y47" i="16"/>
  <c r="Y55" i="16"/>
  <c r="Y42" i="16"/>
  <c r="Y69" i="16"/>
  <c r="O69" i="16"/>
  <c r="J69" i="16"/>
  <c r="AC4" i="22"/>
  <c r="AD4" i="22" s="1"/>
  <c r="AC5" i="22"/>
  <c r="AD5" i="22" s="1"/>
  <c r="AD7" i="22"/>
  <c r="AC6" i="22"/>
  <c r="AD6" i="22" s="1"/>
  <c r="AI17" i="21"/>
  <c r="AD17" i="21"/>
  <c r="AI15" i="21"/>
  <c r="AD15" i="21"/>
  <c r="Y17" i="21"/>
  <c r="Y15" i="21"/>
  <c r="T17" i="21"/>
  <c r="T15" i="21"/>
  <c r="O17" i="21"/>
  <c r="J17" i="21"/>
  <c r="O15" i="21"/>
  <c r="J15" i="21"/>
  <c r="AM17" i="21"/>
  <c r="AN17" i="21" s="1"/>
  <c r="AM15" i="21"/>
  <c r="AN15" i="21" s="1"/>
  <c r="AM4" i="21"/>
  <c r="AN4" i="21" s="1"/>
  <c r="AM5" i="21"/>
  <c r="AN5" i="21" s="1"/>
  <c r="AM6" i="21"/>
  <c r="AN6" i="21" s="1"/>
  <c r="AM9" i="21"/>
  <c r="AN9" i="21" s="1"/>
  <c r="AM7" i="21"/>
  <c r="AN7" i="21" s="1"/>
  <c r="AM12" i="21"/>
  <c r="AN12" i="21" s="1"/>
  <c r="AN13" i="21"/>
  <c r="AN14" i="21"/>
  <c r="AM16" i="21"/>
  <c r="AN16" i="21" s="1"/>
  <c r="AM11" i="21"/>
  <c r="AN11" i="21" s="1"/>
  <c r="AN18" i="21"/>
  <c r="AM8" i="21"/>
  <c r="AN8" i="21" s="1"/>
  <c r="AM19" i="21"/>
  <c r="AN19" i="21" s="1"/>
  <c r="AM10" i="21"/>
  <c r="AN10" i="21" s="1"/>
  <c r="AM21" i="21"/>
  <c r="AN21" i="21" s="1"/>
  <c r="AE20" i="16" l="1"/>
  <c r="AE22" i="16"/>
  <c r="AE31" i="16"/>
  <c r="AE65" i="16"/>
  <c r="AE10" i="16"/>
  <c r="AE36" i="16"/>
  <c r="AE35" i="16"/>
  <c r="AE28" i="16"/>
  <c r="AO15" i="21"/>
  <c r="AO17" i="21"/>
  <c r="N9" i="34"/>
  <c r="R9" i="34"/>
  <c r="S9" i="34" s="1"/>
  <c r="R6" i="34"/>
  <c r="S6" i="34" s="1"/>
  <c r="N6" i="34"/>
  <c r="R4" i="34"/>
  <c r="S4" i="34" s="1"/>
  <c r="S7" i="34"/>
  <c r="T6" i="34" l="1"/>
  <c r="T9" i="34"/>
  <c r="S7" i="36"/>
  <c r="N6" i="36"/>
  <c r="I6" i="36"/>
  <c r="R6" i="36"/>
  <c r="S6" i="36" s="1"/>
  <c r="R4" i="36"/>
  <c r="S4" i="36" s="1"/>
  <c r="S5" i="36"/>
  <c r="S69" i="16" l="1"/>
  <c r="T69" i="16" s="1"/>
  <c r="AE69" i="16" s="1"/>
  <c r="S4" i="16"/>
  <c r="T4" i="16" s="1"/>
  <c r="S7" i="16"/>
  <c r="T7" i="16" s="1"/>
  <c r="S6" i="16"/>
  <c r="T6" i="16" s="1"/>
  <c r="S5" i="16"/>
  <c r="T5" i="16" s="1"/>
  <c r="S25" i="16"/>
  <c r="T25" i="16" s="1"/>
  <c r="S14" i="16"/>
  <c r="T14" i="16" s="1"/>
  <c r="S32" i="16"/>
  <c r="T32" i="16" s="1"/>
  <c r="S13" i="16"/>
  <c r="T13" i="16" s="1"/>
  <c r="S12" i="16"/>
  <c r="T12" i="16" s="1"/>
  <c r="S29" i="16"/>
  <c r="T29" i="16" s="1"/>
  <c r="S23" i="16"/>
  <c r="T23" i="16" s="1"/>
  <c r="S26" i="16"/>
  <c r="T26" i="16" s="1"/>
  <c r="S11" i="16"/>
  <c r="T11" i="16" s="1"/>
  <c r="S8" i="16"/>
  <c r="T8" i="16" s="1"/>
  <c r="S15" i="16"/>
  <c r="T15" i="16" s="1"/>
  <c r="T19" i="16"/>
  <c r="S9" i="16"/>
  <c r="T9" i="16" s="1"/>
  <c r="S16" i="16"/>
  <c r="T16" i="16" s="1"/>
  <c r="T27" i="16"/>
  <c r="T18" i="16"/>
  <c r="T66" i="16"/>
  <c r="S17" i="16"/>
  <c r="T17" i="16" s="1"/>
  <c r="S24" i="16"/>
  <c r="T24" i="16" s="1"/>
  <c r="T63" i="16"/>
  <c r="S21" i="16"/>
  <c r="T21" i="16" s="1"/>
  <c r="T30" i="16"/>
  <c r="S43" i="16"/>
  <c r="T43" i="16" s="1"/>
  <c r="T46" i="16"/>
  <c r="S57" i="16"/>
  <c r="T57" i="16" s="1"/>
  <c r="T37" i="16"/>
  <c r="T68" i="16"/>
  <c r="S34" i="16"/>
  <c r="T34" i="16" s="1"/>
  <c r="T47" i="16"/>
  <c r="T53" i="16"/>
  <c r="T55" i="16"/>
  <c r="T42" i="16"/>
  <c r="M4" i="34" l="1"/>
  <c r="N4" i="34" s="1"/>
  <c r="T4" i="34" s="1"/>
  <c r="M7" i="34"/>
  <c r="N7" i="34" s="1"/>
  <c r="T7" i="34" s="1"/>
  <c r="I4" i="34"/>
  <c r="M7" i="36"/>
  <c r="N7" i="36" s="1"/>
  <c r="I7" i="36"/>
  <c r="M4" i="36"/>
  <c r="N4" i="36" s="1"/>
  <c r="Y4" i="36" s="1"/>
  <c r="N5" i="36"/>
  <c r="I5" i="36"/>
  <c r="I4" i="36"/>
  <c r="AD21" i="21"/>
  <c r="Y21" i="21"/>
  <c r="AD10" i="21"/>
  <c r="Y10" i="21"/>
  <c r="AD8" i="21"/>
  <c r="Y8" i="21"/>
  <c r="AD11" i="21"/>
  <c r="Y11" i="21"/>
  <c r="T11" i="21"/>
  <c r="T8" i="21"/>
  <c r="T10" i="21"/>
  <c r="T21" i="21"/>
  <c r="O21" i="21"/>
  <c r="J21" i="21"/>
  <c r="O10" i="21"/>
  <c r="J10" i="21"/>
  <c r="O8" i="21"/>
  <c r="J8" i="21"/>
  <c r="O11" i="21"/>
  <c r="J11" i="21"/>
  <c r="AI9" i="21"/>
  <c r="AI12" i="21"/>
  <c r="AI13" i="21"/>
  <c r="AI14" i="21"/>
  <c r="AI18" i="21"/>
  <c r="AH21" i="21"/>
  <c r="AI21" i="21" s="1"/>
  <c r="AH10" i="21"/>
  <c r="AI10" i="21" s="1"/>
  <c r="AH8" i="21"/>
  <c r="AI8" i="21" s="1"/>
  <c r="AH11" i="21"/>
  <c r="AI11" i="21" s="1"/>
  <c r="AH4" i="21"/>
  <c r="AI4" i="21" s="1"/>
  <c r="AH5" i="21"/>
  <c r="AI5" i="21" s="1"/>
  <c r="AH6" i="21"/>
  <c r="AI6" i="21" s="1"/>
  <c r="AH7" i="21"/>
  <c r="AI7" i="21" s="1"/>
  <c r="AH16" i="21"/>
  <c r="AI16" i="21" s="1"/>
  <c r="AH19" i="21"/>
  <c r="AI19" i="21" s="1"/>
  <c r="Y7" i="22"/>
  <c r="T6" i="22"/>
  <c r="O6" i="22"/>
  <c r="J6" i="22"/>
  <c r="X6" i="22"/>
  <c r="Y6" i="22" s="1"/>
  <c r="X4" i="22"/>
  <c r="Y4" i="22" s="1"/>
  <c r="X5" i="22"/>
  <c r="Y5" i="22" s="1"/>
  <c r="Y5" i="36" l="1"/>
  <c r="AE6" i="22"/>
  <c r="AO11" i="21"/>
  <c r="AO8" i="21"/>
  <c r="AO21" i="21"/>
  <c r="AO10" i="21"/>
  <c r="N12" i="16" l="1"/>
  <c r="O12" i="16" s="1"/>
  <c r="N32" i="16"/>
  <c r="O32" i="16" s="1"/>
  <c r="N13" i="16"/>
  <c r="O13" i="16" s="1"/>
  <c r="N25" i="16"/>
  <c r="O25" i="16" s="1"/>
  <c r="N5" i="16"/>
  <c r="O5" i="16" s="1"/>
  <c r="N7" i="16"/>
  <c r="O7" i="16" s="1"/>
  <c r="N6" i="16"/>
  <c r="O6" i="16" s="1"/>
  <c r="N4" i="16"/>
  <c r="O4" i="16" s="1"/>
  <c r="N37" i="16"/>
  <c r="O37" i="16" s="1"/>
  <c r="AE37" i="16" s="1"/>
  <c r="N47" i="16"/>
  <c r="O47" i="16" s="1"/>
  <c r="N16" i="16"/>
  <c r="O16" i="16" s="1"/>
  <c r="N68" i="16"/>
  <c r="O68" i="16" s="1"/>
  <c r="N24" i="16"/>
  <c r="O24" i="16" s="1"/>
  <c r="N46" i="16"/>
  <c r="O46" i="16" s="1"/>
  <c r="N63" i="16"/>
  <c r="O63" i="16" s="1"/>
  <c r="N27" i="16"/>
  <c r="O27" i="16" s="1"/>
  <c r="N17" i="16"/>
  <c r="O17" i="16" s="1"/>
  <c r="N18" i="16"/>
  <c r="O18" i="16" s="1"/>
  <c r="N66" i="16"/>
  <c r="O66" i="16" s="1"/>
  <c r="N9" i="16"/>
  <c r="O9" i="16" s="1"/>
  <c r="N8" i="16"/>
  <c r="O8" i="16" s="1"/>
  <c r="N19" i="16"/>
  <c r="O19" i="16" s="1"/>
  <c r="N23" i="16"/>
  <c r="O23" i="16" s="1"/>
  <c r="N11" i="16"/>
  <c r="O11" i="16" s="1"/>
  <c r="N26" i="16"/>
  <c r="O26" i="16" s="1"/>
  <c r="N29" i="16"/>
  <c r="O29" i="16" s="1"/>
  <c r="N14" i="16"/>
  <c r="O14" i="16" s="1"/>
  <c r="O15" i="16"/>
  <c r="O21" i="16"/>
  <c r="O30" i="16"/>
  <c r="O43" i="16"/>
  <c r="O57" i="16"/>
  <c r="O34" i="16"/>
  <c r="O53" i="16"/>
  <c r="O55" i="16"/>
  <c r="O42" i="16"/>
  <c r="O7" i="22" l="1"/>
  <c r="O5" i="22"/>
  <c r="N4" i="22"/>
  <c r="O4" i="22" s="1"/>
  <c r="N9" i="21" l="1"/>
  <c r="O9" i="21" s="1"/>
  <c r="N13" i="21"/>
  <c r="O13" i="21" s="1"/>
  <c r="N12" i="21"/>
  <c r="O12" i="21" s="1"/>
  <c r="N6" i="21"/>
  <c r="O6" i="21" s="1"/>
  <c r="N5" i="21"/>
  <c r="O5" i="21" s="1"/>
  <c r="N4" i="21"/>
  <c r="O4" i="21" s="1"/>
  <c r="N18" i="21"/>
  <c r="O18" i="21" s="1"/>
  <c r="N7" i="21"/>
  <c r="O7" i="21" s="1"/>
  <c r="N14" i="21"/>
  <c r="O14" i="21" s="1"/>
  <c r="N16" i="21"/>
  <c r="O16" i="21" s="1"/>
  <c r="N19" i="21"/>
  <c r="O19" i="21" s="1"/>
  <c r="I4" i="22" l="1"/>
  <c r="J4" i="22" s="1"/>
  <c r="S4" i="22"/>
  <c r="T4" i="22" s="1"/>
  <c r="S7" i="22"/>
  <c r="AE4" i="22" l="1"/>
  <c r="J19" i="21"/>
  <c r="AD19" i="21"/>
  <c r="Y19" i="21"/>
  <c r="S19" i="21"/>
  <c r="T19" i="21" s="1"/>
  <c r="S13" i="21"/>
  <c r="S6" i="21"/>
  <c r="S9" i="21"/>
  <c r="S12" i="21"/>
  <c r="S18" i="21"/>
  <c r="S4" i="21"/>
  <c r="S7" i="21"/>
  <c r="S16" i="21"/>
  <c r="S5" i="21"/>
  <c r="T5" i="21" s="1"/>
  <c r="S14" i="21"/>
  <c r="T14" i="21" s="1"/>
  <c r="J14" i="21"/>
  <c r="AD14" i="21"/>
  <c r="Y14" i="21"/>
  <c r="J5" i="21"/>
  <c r="AD5" i="21"/>
  <c r="Y5" i="21"/>
  <c r="AO19" i="21" l="1"/>
  <c r="AO5" i="21"/>
  <c r="AO14" i="21"/>
  <c r="T5" i="22" l="1"/>
  <c r="T7" i="22"/>
  <c r="J4" i="21"/>
  <c r="AD4" i="21"/>
  <c r="AD16" i="21"/>
  <c r="Y12" i="21"/>
  <c r="Y18" i="21"/>
  <c r="Y4" i="21"/>
  <c r="Y7" i="21"/>
  <c r="Y16" i="21"/>
  <c r="T18" i="21"/>
  <c r="T7" i="21"/>
  <c r="T16" i="21"/>
  <c r="J29" i="16" l="1"/>
  <c r="AE29" i="16" s="1"/>
  <c r="J7" i="16" l="1"/>
  <c r="AE7" i="16" s="1"/>
  <c r="J16" i="21" l="1"/>
  <c r="AO16" i="21" s="1"/>
  <c r="J7" i="21"/>
  <c r="J12" i="21"/>
  <c r="J18" i="21"/>
  <c r="J6" i="21"/>
  <c r="J9" i="21"/>
  <c r="J13" i="21"/>
  <c r="I5" i="22" l="1"/>
  <c r="J5" i="22" s="1"/>
  <c r="AE5" i="22" s="1"/>
  <c r="J7" i="22"/>
  <c r="AE7" i="22" s="1"/>
  <c r="J46" i="16" l="1"/>
  <c r="AE46" i="16" s="1"/>
  <c r="J68" i="16"/>
  <c r="AE68" i="16" s="1"/>
  <c r="J27" i="16"/>
  <c r="AE27" i="16" s="1"/>
  <c r="J55" i="16"/>
  <c r="AE55" i="16" s="1"/>
  <c r="J42" i="16"/>
  <c r="AE42" i="16" s="1"/>
  <c r="J8" i="16"/>
  <c r="AE8" i="16" s="1"/>
  <c r="J18" i="16"/>
  <c r="AE18" i="16" s="1"/>
  <c r="J30" i="16"/>
  <c r="AE30" i="16" s="1"/>
  <c r="J43" i="16"/>
  <c r="AE43" i="16" s="1"/>
  <c r="J16" i="16"/>
  <c r="AE16" i="16" s="1"/>
  <c r="J57" i="16"/>
  <c r="AE57" i="16" s="1"/>
  <c r="J9" i="16"/>
  <c r="AE9" i="16" s="1"/>
  <c r="J23" i="16"/>
  <c r="AE23" i="16" s="1"/>
  <c r="J24" i="16"/>
  <c r="AE24" i="16" s="1"/>
  <c r="J34" i="16"/>
  <c r="AE34" i="16" s="1"/>
  <c r="J63" i="16"/>
  <c r="AE63" i="16" s="1"/>
  <c r="J25" i="16"/>
  <c r="AE25" i="16" s="1"/>
  <c r="J32" i="16"/>
  <c r="AE32" i="16" s="1"/>
  <c r="J26" i="16"/>
  <c r="AE26" i="16" s="1"/>
  <c r="J14" i="16"/>
  <c r="AE14" i="16" s="1"/>
  <c r="J13" i="16"/>
  <c r="AE13" i="16" s="1"/>
  <c r="J6" i="16"/>
  <c r="AE6" i="16" s="1"/>
  <c r="J5" i="16"/>
  <c r="AE5" i="16" s="1"/>
  <c r="J53" i="16"/>
  <c r="AE53" i="16" s="1"/>
  <c r="J47" i="16"/>
  <c r="AE47" i="16" s="1"/>
  <c r="J17" i="16"/>
  <c r="AE17" i="16" s="1"/>
  <c r="J21" i="16"/>
  <c r="AE21" i="16" s="1"/>
  <c r="J19" i="16"/>
  <c r="AE19" i="16" s="1"/>
  <c r="J15" i="16"/>
  <c r="AE15" i="16" s="1"/>
  <c r="J12" i="16"/>
  <c r="AE12" i="16" s="1"/>
  <c r="J11" i="16"/>
  <c r="AE11" i="16" s="1"/>
  <c r="J66" i="16"/>
  <c r="AE66" i="16" s="1"/>
  <c r="J4" i="16"/>
  <c r="AC13" i="21" l="1"/>
  <c r="AD13" i="21" s="1"/>
  <c r="AC6" i="21"/>
  <c r="AD6" i="21" s="1"/>
  <c r="AC9" i="21"/>
  <c r="AD9" i="21" s="1"/>
  <c r="AC18" i="21"/>
  <c r="AD18" i="21" s="1"/>
  <c r="AO18" i="21" s="1"/>
  <c r="AC12" i="21"/>
  <c r="AD12" i="21" s="1"/>
  <c r="AC7" i="21"/>
  <c r="AD7" i="21" s="1"/>
  <c r="AO7" i="21" s="1"/>
  <c r="X13" i="21"/>
  <c r="Y13" i="21" s="1"/>
  <c r="X6" i="21"/>
  <c r="Y6" i="21" s="1"/>
  <c r="X9" i="21"/>
  <c r="Y9" i="21" s="1"/>
  <c r="T13" i="21"/>
  <c r="T6" i="21"/>
  <c r="T9" i="21"/>
  <c r="T4" i="21"/>
  <c r="AO4" i="21" s="1"/>
  <c r="T12" i="21"/>
  <c r="AO12" i="21" l="1"/>
  <c r="AO9" i="21"/>
  <c r="AO13" i="21"/>
  <c r="AO6" i="21"/>
  <c r="X4" i="16"/>
  <c r="Y4" i="16" s="1"/>
  <c r="AE4" i="16" s="1"/>
</calcChain>
</file>

<file path=xl/comments1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- 20 WEEKS
T=1</t>
        </r>
      </text>
    </comment>
    <comment ref="K2" authorId="0" shapeId="0">
      <text>
        <r>
          <rPr>
            <sz val="16"/>
            <color indexed="81"/>
            <rFont val="Tahoma"/>
            <family val="2"/>
          </rPr>
          <t>TIME SINCE - 56 WEEKS
T=0.25</t>
        </r>
      </text>
    </comment>
    <comment ref="P2" authorId="0" shapeId="0">
      <text>
        <r>
          <rPr>
            <b/>
            <sz val="16"/>
            <color indexed="81"/>
            <rFont val="Tahoma"/>
            <family val="2"/>
          </rPr>
          <t>TIME  - 31 WEEKS
T=0.5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- 28 WEEKS
T=0.5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- 5 WEEKS
T=1</t>
        </r>
      </text>
    </comment>
    <comment ref="H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  <comment ref="M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  <comment ref="R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  <comment ref="W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  <comment ref="AB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- 20 WEEKS
T=1</t>
        </r>
      </text>
    </comment>
    <comment ref="K2" authorId="0" shapeId="0">
      <text>
        <r>
          <rPr>
            <sz val="14"/>
            <color indexed="81"/>
            <rFont val="Tahoma"/>
            <family val="2"/>
          </rPr>
          <t>TIME SINCE - 54  WEEKS
T=0.25</t>
        </r>
      </text>
    </comment>
    <comment ref="P2" authorId="0" shapeId="0">
      <text>
        <r>
          <rPr>
            <sz val="16"/>
            <color indexed="81"/>
            <rFont val="Tahoma"/>
            <family val="2"/>
          </rPr>
          <t>TIME SINCE - 56 WEEKS
T=0.25</t>
        </r>
      </text>
    </comment>
    <comment ref="U2" authorId="0" shapeId="0">
      <text>
        <r>
          <rPr>
            <b/>
            <sz val="18"/>
            <color indexed="81"/>
            <rFont val="Tahoma"/>
            <family val="2"/>
          </rPr>
          <t>TIME SINCE - 73 WEEKS</t>
        </r>
        <r>
          <rPr>
            <sz val="18"/>
            <color indexed="81"/>
            <rFont val="Tahoma"/>
            <family val="2"/>
          </rPr>
          <t xml:space="preserve">
T = 0.25</t>
        </r>
      </text>
    </comment>
    <comment ref="Z2" authorId="0" shapeId="0">
      <text>
        <r>
          <rPr>
            <sz val="14"/>
            <color indexed="81"/>
            <rFont val="Tahoma"/>
            <family val="2"/>
          </rPr>
          <t xml:space="preserve">TIME SINCE - 72 WEEKS
T=0.25
</t>
        </r>
      </text>
    </comment>
    <comment ref="AE2" authorId="0" shapeId="0">
      <text>
        <r>
          <rPr>
            <sz val="14"/>
            <color indexed="81"/>
            <rFont val="Tahoma"/>
            <family val="2"/>
          </rPr>
          <t xml:space="preserve">TIME SINCE - 32 WeekS
T=0.5
</t>
        </r>
      </text>
    </comment>
    <comment ref="AJ2" authorId="0" shapeId="0">
      <text>
        <r>
          <rPr>
            <b/>
            <sz val="14"/>
            <color indexed="81"/>
            <rFont val="Tahoma"/>
            <family val="2"/>
          </rPr>
          <t>TIME SINCE - 28 WeekS
T=0.5</t>
        </r>
        <r>
          <rPr>
            <sz val="14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- 20 WEEKS
T=1</t>
        </r>
      </text>
    </comment>
    <comment ref="K2" authorId="0" shapeId="0">
      <text>
        <r>
          <rPr>
            <b/>
            <sz val="12"/>
            <color indexed="81"/>
            <rFont val="Tahoma"/>
            <family val="2"/>
          </rPr>
          <t>TIME SINCE - 54 WEEKS
T=0.25</t>
        </r>
      </text>
    </comment>
    <comment ref="P2" authorId="0" shapeId="0">
      <text>
        <r>
          <rPr>
            <b/>
            <sz val="12"/>
            <color indexed="81"/>
            <rFont val="Tahoma"/>
            <family val="2"/>
          </rPr>
          <t>TIME SINCE - 56 WEEKS
T=0.25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SINCE - 32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SINCE - 28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- 20 WEEKS
T=1</t>
        </r>
      </text>
    </comment>
    <comment ref="K2" authorId="0" shapeId="0">
      <text>
        <r>
          <rPr>
            <b/>
            <sz val="14"/>
            <color indexed="81"/>
            <rFont val="Tahoma"/>
            <family val="2"/>
          </rPr>
          <t>TIME SINCE - 28 WEEKS
T=0.5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= 20 WEEKS
T=1</t>
        </r>
      </text>
    </comment>
    <comment ref="J2" authorId="0" shapeId="0">
      <text>
        <r>
          <rPr>
            <b/>
            <sz val="16"/>
            <color indexed="81"/>
            <rFont val="Tahoma"/>
            <family val="2"/>
          </rPr>
          <t>TIME SINCE = 32  WEEKS
T=0.5</t>
        </r>
      </text>
    </comment>
    <comment ref="O2" authorId="0" shapeId="0">
      <text>
        <r>
          <rPr>
            <b/>
            <sz val="16"/>
            <color indexed="81"/>
            <rFont val="Tahoma"/>
            <family val="2"/>
          </rPr>
          <t>TIME SINCE = 28  WEEKS
T=0.5</t>
        </r>
      </text>
    </comment>
    <comment ref="K5" authorId="0" shapeId="0">
      <text>
        <r>
          <rPr>
            <sz val="9"/>
            <color indexed="81"/>
            <rFont val="Tahoma"/>
            <family val="2"/>
          </rPr>
          <t xml:space="preserve">NIKHIL &amp; SACHIN 150/2 AND BHATI &amp; KARROLLA50/2
150/2+50/2=100
</t>
        </r>
      </text>
    </comment>
    <comment ref="P5" authorId="0" shapeId="0">
      <text>
        <r>
          <rPr>
            <b/>
            <sz val="9"/>
            <color indexed="81"/>
            <rFont val="Tahoma"/>
            <family val="2"/>
          </rPr>
          <t>NIKHIL &amp; SACHIN 120/2 AND BAHTI &amp; KARROLA 0
120/2+0=60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- 71 WEEKS
T=0.25</t>
        </r>
      </text>
    </comment>
  </commentList>
</comments>
</file>

<file path=xl/comments7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- 20 WEEKS
T=1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- 32 WEEKS
T=0.5</t>
        </r>
      </text>
    </comment>
    <comment ref="O2" authorId="0" shapeId="0">
      <text>
        <r>
          <rPr>
            <b/>
            <sz val="12"/>
            <color indexed="81"/>
            <rFont val="Tahoma"/>
            <family val="2"/>
          </rPr>
          <t>TIME SINCE - 31 WEEKS
T=0.5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- 28 WEEKS
T=0.5</t>
        </r>
      </text>
    </comment>
  </commentList>
</comments>
</file>

<file path=xl/sharedStrings.xml><?xml version="1.0" encoding="utf-8"?>
<sst xmlns="http://schemas.openxmlformats.org/spreadsheetml/2006/main" count="931" uniqueCount="299">
  <si>
    <t>S.No.</t>
  </si>
  <si>
    <t>Name</t>
  </si>
  <si>
    <t>DOB</t>
  </si>
  <si>
    <t>29.04.2006</t>
  </si>
  <si>
    <t>OPTIMIST</t>
  </si>
  <si>
    <t>Sl.no</t>
  </si>
  <si>
    <t>Gender</t>
  </si>
  <si>
    <t>M</t>
  </si>
  <si>
    <t>27.09.2008</t>
  </si>
  <si>
    <t>10.12.2007</t>
  </si>
  <si>
    <t>F</t>
  </si>
  <si>
    <t>01.01.2007</t>
  </si>
  <si>
    <t>EKLAVYA BATHAM</t>
  </si>
  <si>
    <t>KRISHNA DIWAKAR</t>
  </si>
  <si>
    <t>AKASH TANGAI</t>
  </si>
  <si>
    <t>DEEKSHITHA K</t>
  </si>
  <si>
    <t>SHAGUN JHA</t>
  </si>
  <si>
    <t>15.08.2010</t>
  </si>
  <si>
    <t>06.05.2009</t>
  </si>
  <si>
    <t>03.11.2007</t>
  </si>
  <si>
    <t>13.05.2008</t>
  </si>
  <si>
    <t>22.01.2009</t>
  </si>
  <si>
    <t>23.05.2009</t>
  </si>
  <si>
    <t>04.02.2008</t>
  </si>
  <si>
    <t>17.04.2008</t>
  </si>
  <si>
    <t>29.07.2008</t>
  </si>
  <si>
    <t>RITIKA DANGI</t>
  </si>
  <si>
    <t>SHITAL SENDHAV</t>
  </si>
  <si>
    <t>AARTI VERMA</t>
  </si>
  <si>
    <t>M JEEVAN KUMAR</t>
  </si>
  <si>
    <t>29ER</t>
  </si>
  <si>
    <t>07.05.2005</t>
  </si>
  <si>
    <t>29.11.2005</t>
  </si>
  <si>
    <t>27.06.2006</t>
  </si>
  <si>
    <t>18.07.2006</t>
  </si>
  <si>
    <t>NP</t>
  </si>
  <si>
    <t>21.08.2009</t>
  </si>
  <si>
    <t>15.01.2010</t>
  </si>
  <si>
    <t xml:space="preserve">Club </t>
  </si>
  <si>
    <t>Total Scores</t>
  </si>
  <si>
    <t>NSS BHOPAL</t>
  </si>
  <si>
    <t>YCH</t>
  </si>
  <si>
    <t>NBSC</t>
  </si>
  <si>
    <t>TSC</t>
  </si>
  <si>
    <t>CESC</t>
  </si>
  <si>
    <t>RMYC</t>
  </si>
  <si>
    <t>TNSA</t>
  </si>
  <si>
    <t>SSC</t>
  </si>
  <si>
    <t>EMESA</t>
  </si>
  <si>
    <t>RBYC</t>
  </si>
  <si>
    <t>INWTC MUMBAI</t>
  </si>
  <si>
    <t>CLUB</t>
  </si>
  <si>
    <t>CLUBS</t>
  </si>
  <si>
    <t>28.04.2007</t>
  </si>
  <si>
    <t>SCORES</t>
  </si>
  <si>
    <t>GYA</t>
  </si>
  <si>
    <t>SCORE</t>
  </si>
  <si>
    <t>ARYAN HARSHYANA</t>
  </si>
  <si>
    <t>07.06.2008</t>
  </si>
  <si>
    <t>BONGUR BUNNY</t>
  </si>
  <si>
    <t>01.01.2010</t>
  </si>
  <si>
    <t>VIVAN KUDALE</t>
  </si>
  <si>
    <t>SANJANA BHASIN</t>
  </si>
  <si>
    <t>ARYAMAN SUNIL TRIVEDI</t>
  </si>
  <si>
    <t>12.08.2010</t>
  </si>
  <si>
    <t>22.08.2011</t>
  </si>
  <si>
    <t>01.02.2010</t>
  </si>
  <si>
    <t>15.10.2009</t>
  </si>
  <si>
    <t>14.07.2009</t>
  </si>
  <si>
    <t>13.10.2010</t>
  </si>
  <si>
    <t>04.12.2009</t>
  </si>
  <si>
    <t>SRAVAN KATRAVATH</t>
  </si>
  <si>
    <t>KETHAVATH NITHIN</t>
  </si>
  <si>
    <t>AARYA RAOTE</t>
  </si>
  <si>
    <t>YEROLLU JOHN</t>
  </si>
  <si>
    <t>SUMANT ARUNACHALAM</t>
  </si>
  <si>
    <t>01.11.2006</t>
  </si>
  <si>
    <t>AASTHA PANDEY</t>
  </si>
  <si>
    <t>21.03.2011</t>
  </si>
  <si>
    <t>ANSHU YADAV</t>
  </si>
  <si>
    <t>17.01.2009</t>
  </si>
  <si>
    <t>RUDRESH SINGH PATEL</t>
  </si>
  <si>
    <t>25.08.2009</t>
  </si>
  <si>
    <t>SMRIDDHI BATHAM</t>
  </si>
  <si>
    <t>07.01.2012</t>
  </si>
  <si>
    <t>YAI YOUTH CHAMPIONSHIP 2022 (29 JUL - 04 AUG 22), MYSORE</t>
  </si>
  <si>
    <t>ALIA SABREEN FAISAL</t>
  </si>
  <si>
    <t>LAHARI KOMMARAVELLY</t>
  </si>
  <si>
    <t>17.12.2010</t>
  </si>
  <si>
    <t>10.12.2008</t>
  </si>
  <si>
    <t>SAANVI SINGH</t>
  </si>
  <si>
    <t>23.07.2010</t>
  </si>
  <si>
    <t>EASHAAN MEHTA</t>
  </si>
  <si>
    <t>13.08.2009</t>
  </si>
  <si>
    <t>MAANYA REDDY</t>
  </si>
  <si>
    <t>20.05.2008</t>
  </si>
  <si>
    <t>VANTAVA RAGHURAM</t>
  </si>
  <si>
    <t>02.12.2013</t>
  </si>
  <si>
    <t>SSC/NBSC</t>
  </si>
  <si>
    <t>DHRUVA S MARATHE</t>
  </si>
  <si>
    <t>16.11.2009</t>
  </si>
  <si>
    <t>420 (BOYS)</t>
  </si>
  <si>
    <t>420 (MIXED)</t>
  </si>
  <si>
    <t>NO. OF ENTRIES (N)</t>
  </si>
  <si>
    <t>POS. IN REGATTA (P)</t>
  </si>
  <si>
    <t>TIME ADJUSTMENT FACTOR (T)</t>
  </si>
  <si>
    <t>R/OFF</t>
  </si>
  <si>
    <t>TOTAL</t>
  </si>
  <si>
    <t>KSHITIJ SHARMA</t>
  </si>
  <si>
    <t>INWTC (MB)</t>
  </si>
  <si>
    <t>ARJUN S MARATHE</t>
  </si>
  <si>
    <t>SHRAVAN NILESH JADHAV</t>
  </si>
  <si>
    <t>MANKA SHARMA</t>
  </si>
  <si>
    <t>AADYA SACHDEVA</t>
  </si>
  <si>
    <t>AKSHAY KUMAR NARAYANA</t>
  </si>
  <si>
    <t>SAMAIRA CHANDA</t>
  </si>
  <si>
    <t>KRISHNA VENKITACHALAM</t>
  </si>
  <si>
    <t>AYUSH DIPAK NIKAM</t>
  </si>
  <si>
    <t>FREYANA DRIVER</t>
  </si>
  <si>
    <t>RIZWAN MOHD</t>
  </si>
  <si>
    <t>DIVESH SANTOSH NAIDU</t>
  </si>
  <si>
    <t>INWTC (MANDOVI)</t>
  </si>
  <si>
    <t>28.02.2011</t>
  </si>
  <si>
    <t>10.04.2010</t>
  </si>
  <si>
    <t>10.09.2011</t>
  </si>
  <si>
    <t>30.11.2012</t>
  </si>
  <si>
    <t>15.02.2012</t>
  </si>
  <si>
    <t>18.09.2010</t>
  </si>
  <si>
    <t>16.02.2010</t>
  </si>
  <si>
    <t>05.06.2010</t>
  </si>
  <si>
    <t>17.07.2012</t>
  </si>
  <si>
    <t>21.07.2012</t>
  </si>
  <si>
    <t>06.11.2013</t>
  </si>
  <si>
    <t>06.06.2011</t>
  </si>
  <si>
    <t>KARROLLA KARTHIK</t>
  </si>
  <si>
    <t>SIKHANSHU SINGH</t>
  </si>
  <si>
    <t>10.09.2008</t>
  </si>
  <si>
    <t>YAI YOUTH NATIONAL CHAMPIONSHIP 2022  (13-20 OCT 22)</t>
  </si>
  <si>
    <t>SAIL INDIA 2023, MUMBAI (24-31 JAN 23)</t>
  </si>
  <si>
    <t>SHASHANK BATHAM</t>
  </si>
  <si>
    <t>24.05.2007</t>
  </si>
  <si>
    <t>AKSHAT KUMAR DOHARE</t>
  </si>
  <si>
    <t>RAMAKANT VERMA</t>
  </si>
  <si>
    <t>PREET SIWAL</t>
  </si>
  <si>
    <t>DIVYANSHI MISHRA</t>
  </si>
  <si>
    <t>14.06.2007</t>
  </si>
  <si>
    <t>YAI YOUTH MULTICLASS SAILING &amp; KITEBOARD 2022, Mysore (7-13 AUG 22)</t>
  </si>
  <si>
    <t>SHUBHAM YADAV</t>
  </si>
  <si>
    <t>01.01.2009</t>
  </si>
  <si>
    <t>YAI 3RD SECUNDERABAD CLUB YOUTH REGATTA 2023 (10-15 JUL 23)</t>
  </si>
  <si>
    <t>YAI 3RD SECUNDERABAD YOUTH REGATTA (10-15 jul 23)</t>
  </si>
  <si>
    <t>17.03.2007</t>
  </si>
  <si>
    <t>GANESH PEERATTA</t>
  </si>
  <si>
    <t xml:space="preserve">MS DANIEL </t>
  </si>
  <si>
    <t>PRANAY ITTTEMALA</t>
  </si>
  <si>
    <t>10.03.2009</t>
  </si>
  <si>
    <t>05.05.2008</t>
  </si>
  <si>
    <t>DHANANJAY PRADHAN</t>
  </si>
  <si>
    <t>YAI 3RD SECUNDERABAD CLUB REGATTA (11-15 JUL 23)_</t>
  </si>
  <si>
    <t>PARANDI RAVALI / SRAVAN KATRAVATH</t>
  </si>
  <si>
    <t>THANUJA KAMESWAR / PEERKATLA GANESH</t>
  </si>
  <si>
    <t>SHLOKA MAHESH / NAVADEEP</t>
  </si>
  <si>
    <t>18.02.2006 / 01.01.2007</t>
  </si>
  <si>
    <t>24.07.2007 / 17.03.2007</t>
  </si>
  <si>
    <t>24.11.2006 / 17.09.2007</t>
  </si>
  <si>
    <t xml:space="preserve">YAI 3RD SECUNDERABAD CLUB YOUTH REGATTA (11-15 JUL 23) </t>
  </si>
  <si>
    <t>INWTC(MANDOVI)/NBSC</t>
  </si>
  <si>
    <t>SUNIL MUDAVATH / SATYAM JHA</t>
  </si>
  <si>
    <t>SACHIN BETHAMALLA / RAMAKANT</t>
  </si>
  <si>
    <t xml:space="preserve">18.06.2006 / 26.05.2007 </t>
  </si>
  <si>
    <t>19.04.2005 /  10.12.2008</t>
  </si>
  <si>
    <t>BANDARAM SAHITH</t>
  </si>
  <si>
    <t>SHREYA KRISHNA LAKSHMINARAYANAN</t>
  </si>
  <si>
    <t>VAISHNAVI VEERAVAMSHAM / PRANAY ITTEMALLA</t>
  </si>
  <si>
    <t>01.10.2006 / 10.03.2009</t>
  </si>
  <si>
    <t>SABAVATH VIJAY KUMAR / DEEPAK SHUKLA</t>
  </si>
  <si>
    <t>NEW TEAM</t>
  </si>
  <si>
    <t>CHUNNU KUMAR / SHIVAM PRADHAN</t>
  </si>
  <si>
    <t>25.07.2005 / 02.08.2004</t>
  </si>
  <si>
    <t xml:space="preserve">12.10.2004 / 29.09.2004 </t>
  </si>
  <si>
    <t>VIKRAM SINGH BHATI / BODA NAVADEEP</t>
  </si>
  <si>
    <t>09.04.2008 / 17.09.2007</t>
  </si>
  <si>
    <t>M DEEPAK KUMAR</t>
  </si>
  <si>
    <t>06.08.2007</t>
  </si>
  <si>
    <t>YERRA HARSHA VARDHAN</t>
  </si>
  <si>
    <t>06.04.2007</t>
  </si>
  <si>
    <t>GOVARDHAN PALLARA</t>
  </si>
  <si>
    <t>MANIDEEP PEERKATALA</t>
  </si>
  <si>
    <t>VINOD DANDU</t>
  </si>
  <si>
    <t>BINDU RATHLAVATH</t>
  </si>
  <si>
    <t>CHANDRALEKHA TATTARI</t>
  </si>
  <si>
    <t>AGASTYA DAMISHETTY</t>
  </si>
  <si>
    <t>GOWTHAM YADAV YERSANOLLA</t>
  </si>
  <si>
    <t>KRITHIKA VISHWANATHAN</t>
  </si>
  <si>
    <t>DIYA PATEL</t>
  </si>
  <si>
    <t>28.10.2009</t>
  </si>
  <si>
    <t>01.06.2011</t>
  </si>
  <si>
    <t>17.03.2010</t>
  </si>
  <si>
    <t>26.09.2009</t>
  </si>
  <si>
    <t>27.06.2013</t>
  </si>
  <si>
    <t>21.02.2010</t>
  </si>
  <si>
    <t>30.05.2009</t>
  </si>
  <si>
    <t>19</t>
  </si>
  <si>
    <t>24</t>
  </si>
  <si>
    <t>30</t>
  </si>
  <si>
    <t>PRATEEEK PAL</t>
  </si>
  <si>
    <t>DARAYUS J KARANJIA</t>
  </si>
  <si>
    <t>SHIVANSH PANDYA</t>
  </si>
  <si>
    <t>29.12.2010</t>
  </si>
  <si>
    <t>31.03.2011</t>
  </si>
  <si>
    <t>ILCA 4 (BOYS)</t>
  </si>
  <si>
    <t>KRISHNA GOVINDA ASHYANTH</t>
  </si>
  <si>
    <t>05.12.2009</t>
  </si>
  <si>
    <t>0</t>
  </si>
  <si>
    <t>ILCA4(GIRLS)</t>
  </si>
  <si>
    <t>NIKHIL DILIP MANDAVKAR / KARROLLA KARTHIK</t>
  </si>
  <si>
    <t>22.09.2006 / 03.11.2007</t>
  </si>
  <si>
    <t>0 RACES</t>
  </si>
  <si>
    <t>SACHIN</t>
  </si>
  <si>
    <t>CESC/TSC</t>
  </si>
  <si>
    <t>ARYAN HARSHAYANA</t>
  </si>
  <si>
    <t>INWTC MBI</t>
  </si>
  <si>
    <t>LUV SAKPAL</t>
  </si>
  <si>
    <t>PAREEKSHIT NAIR</t>
  </si>
  <si>
    <t>ADHVAIT MENON</t>
  </si>
  <si>
    <t>HRIETHIK AMAR JAISWAL</t>
  </si>
  <si>
    <t>AKSHAY VINCENT C</t>
  </si>
  <si>
    <t>PEARL COLCALCAR</t>
  </si>
  <si>
    <t>AVISHI SHARMA</t>
  </si>
  <si>
    <t>INWTC GOA</t>
  </si>
  <si>
    <t>19.04.2005</t>
  </si>
  <si>
    <t>24.09.2006</t>
  </si>
  <si>
    <t>10.05.2009</t>
  </si>
  <si>
    <t>10.05.2005</t>
  </si>
  <si>
    <t>19.04.2004</t>
  </si>
  <si>
    <t xml:space="preserve">YAI SAILING CHAMPIONSHIP 2023, MUMBAI (07-13 FEB 23) </t>
  </si>
  <si>
    <t>age</t>
  </si>
  <si>
    <t>Not Eligible to represent India view Foreign passport</t>
  </si>
  <si>
    <t>REMARKS</t>
  </si>
  <si>
    <t>Not Eligible to represent India view Foreign passport (Ms Shloka)</t>
  </si>
  <si>
    <t>Remarks</t>
  </si>
  <si>
    <t>NATIONALS SCORE+ BEST TWO (OUT OF REST)</t>
  </si>
  <si>
    <t>Nationals Score+ Best Two (out of REST)</t>
  </si>
  <si>
    <t xml:space="preserve">Nationals  Score + Best two (out of REST) </t>
  </si>
  <si>
    <t xml:space="preserve">Nationals Score + Best two (out of REST) </t>
  </si>
  <si>
    <t>ILCA 6 - OPEN</t>
  </si>
  <si>
    <t>TSA</t>
  </si>
  <si>
    <t>VASU CHANDRAWANSHI</t>
  </si>
  <si>
    <t>04.11.2012</t>
  </si>
  <si>
    <t>RAHUL SARPJIT SONAR</t>
  </si>
  <si>
    <t>22.09.2009</t>
  </si>
  <si>
    <t>MAHI VERMA</t>
  </si>
  <si>
    <t>RAJVEER YADAV</t>
  </si>
  <si>
    <t>11.01.2012</t>
  </si>
  <si>
    <t>BHANUCHANDER MUTA</t>
  </si>
  <si>
    <t>15.09.2010</t>
  </si>
  <si>
    <t>HRIDAY JOSHI</t>
  </si>
  <si>
    <t>10.09.2010</t>
  </si>
  <si>
    <t>DHOKI SATHWIK</t>
  </si>
  <si>
    <t>RAVI NAYAK PALTHYA</t>
  </si>
  <si>
    <t>24.03.2011</t>
  </si>
  <si>
    <t>TELUGU KARTHIK</t>
  </si>
  <si>
    <t>30.09.2010</t>
  </si>
  <si>
    <t>BADRINATH NIRUDU</t>
  </si>
  <si>
    <t>29.08.2011</t>
  </si>
  <si>
    <t>VISHNU ADIRALA</t>
  </si>
  <si>
    <t>25.07.2011</t>
  </si>
  <si>
    <t>KATYAYANI KAUSHIK</t>
  </si>
  <si>
    <t>06.04.2010</t>
  </si>
  <si>
    <t>SHRIYA KOTHARI</t>
  </si>
  <si>
    <t>05.02.2009</t>
  </si>
  <si>
    <t>SARTHAK SUDHIR NALWADE</t>
  </si>
  <si>
    <t>09.06.2011</t>
  </si>
  <si>
    <t>JAGRAV KUMAR</t>
  </si>
  <si>
    <t>02.01.2011</t>
  </si>
  <si>
    <t>ZAYAAN ZULFIKAR MANDASORWALA</t>
  </si>
  <si>
    <t>20.03.2012</t>
  </si>
  <si>
    <t>MADHAVI ARJUN</t>
  </si>
  <si>
    <t>RMSC</t>
  </si>
  <si>
    <t>22.06.2011</t>
  </si>
  <si>
    <t>SAMAIRA TANDON</t>
  </si>
  <si>
    <t>04.06.2013</t>
  </si>
  <si>
    <t>LAKSHYA C</t>
  </si>
  <si>
    <t>26.08.2013</t>
  </si>
  <si>
    <t>MEENAKSHI TRIVEDI</t>
  </si>
  <si>
    <t>18.02.2012</t>
  </si>
  <si>
    <t>AMYA KUMAR</t>
  </si>
  <si>
    <t>22.07.2012</t>
  </si>
  <si>
    <t>YAI YOUTH NATIONALS 2023, MUMBAI (06-12 OCT 23)</t>
  </si>
  <si>
    <t xml:space="preserve">SAIL INDIA 2023 MUMBAI (24-31 JAN 2023) </t>
  </si>
  <si>
    <t>14TH MONSOON REGATTA, HYD (16-23 JUL 23)</t>
  </si>
  <si>
    <t>YAI YOUTH MULTICLASS SAILING CHAMPIONSHIP, MYSORE (10-14 AUG23)</t>
  </si>
  <si>
    <t>SAIL INDIA 2024, MUMBAI (12-20 JAN 24)</t>
  </si>
  <si>
    <t>YAI YOUTH MULTICLASS SAILING CHAMPIONSHIP, MYSORE (10-14 AUG 23)</t>
  </si>
  <si>
    <t xml:space="preserve">YAI YOUTH NATIONAL2023, MUMBAI (06-12 OCT 23) </t>
  </si>
  <si>
    <t>YAI SAILING CHAMPIONSHIP 2023, MUMBAI (07-13 FEB 23)</t>
  </si>
  <si>
    <t>SAIL INDIA 2023, MUMBAI (24 - 31 JAN 23)</t>
  </si>
  <si>
    <t>YAI YOUTH NATIONAL, MUMBAI (06-12 OCT 23)</t>
  </si>
  <si>
    <t>YAI YOUTH MULTICLASS SAILING CHAMPIONSIHP, MYSORE (14 AUG 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</si>
</sst>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24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u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indexed="81"/>
      <name val="Tahoma"/>
      <family val="2"/>
    </font>
    <font>
      <b/>
      <sz val="12"/>
      <color indexed="81"/>
      <name val="Tahoma"/>
      <family val="2"/>
    </font>
    <font>
      <b/>
      <sz val="14"/>
      <color indexed="81"/>
      <name val="Tahoma"/>
      <family val="2"/>
    </font>
    <font>
      <sz val="16"/>
      <color indexed="81"/>
      <name val="Tahoma"/>
      <family val="2"/>
    </font>
    <font>
      <b/>
      <sz val="16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8"/>
      <color indexed="81"/>
      <name val="Tahoma"/>
      <family val="2"/>
    </font>
    <font>
      <sz val="18"/>
      <color indexed="81"/>
      <name val="Tahoma"/>
      <family val="2"/>
    </font>
    <font>
      <b/>
      <u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8" fillId="0" borderId="0" applyFont="0" applyFill="0" applyBorder="0" applyAlignment="0" applyProtection="0"/>
  </cellStyleXfs>
  <cellXfs count="169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/>
    <xf numFmtId="0" fontId="0" fillId="0" borderId="1" xfId="0" quotePrefix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/>
    <xf numFmtId="0" fontId="0" fillId="0" borderId="0" xfId="0" applyFont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0" xfId="0" applyFont="1" applyBorder="1" applyAlignment="1">
      <alignment horizontal="center"/>
    </xf>
    <xf numFmtId="0" fontId="0" fillId="0" borderId="0" xfId="0" applyFont="1"/>
    <xf numFmtId="0" fontId="0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49" fontId="0" fillId="0" borderId="0" xfId="0" applyNumberFormat="1" applyFont="1"/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3" borderId="1" xfId="0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0" fillId="3" borderId="3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0" fillId="3" borderId="3" xfId="0" applyNumberFormat="1" applyFont="1" applyFill="1" applyBorder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0" fontId="0" fillId="2" borderId="0" xfId="0" applyNumberFormat="1" applyFont="1" applyFill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3" borderId="1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vertical="center"/>
    </xf>
    <xf numFmtId="0" fontId="2" fillId="0" borderId="1" xfId="0" applyFont="1" applyBorder="1" applyAlignment="1">
      <alignment horizontal="left"/>
    </xf>
    <xf numFmtId="0" fontId="0" fillId="3" borderId="2" xfId="0" applyNumberFormat="1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3" borderId="1" xfId="0" applyNumberFormat="1" applyFon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2" fontId="0" fillId="3" borderId="3" xfId="0" applyNumberFormat="1" applyFont="1" applyFill="1" applyBorder="1" applyAlignment="1">
      <alignment horizontal="center" vertical="center"/>
    </xf>
    <xf numFmtId="2" fontId="0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2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" fontId="0" fillId="2" borderId="1" xfId="0" applyNumberFormat="1" applyFont="1" applyFill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vertical="center" wrapText="1"/>
    </xf>
    <xf numFmtId="0" fontId="1" fillId="2" borderId="1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0" fillId="2" borderId="6" xfId="0" applyFont="1" applyFill="1" applyBorder="1" applyAlignment="1">
      <alignment vertical="center" wrapText="1"/>
    </xf>
    <xf numFmtId="0" fontId="0" fillId="0" borderId="1" xfId="0" applyNumberFormat="1" applyFont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49" fontId="0" fillId="0" borderId="2" xfId="0" applyNumberFormat="1" applyFont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1" fontId="0" fillId="0" borderId="1" xfId="0" applyNumberFormat="1" applyBorder="1" applyAlignment="1">
      <alignment vertical="center"/>
    </xf>
    <xf numFmtId="0" fontId="0" fillId="0" borderId="1" xfId="0" applyFont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0" fillId="0" borderId="0" xfId="0" applyFont="1" applyAlignment="1">
      <alignment horizontal="left"/>
    </xf>
    <xf numFmtId="1" fontId="2" fillId="3" borderId="1" xfId="0" quotePrefix="1" applyNumberFormat="1" applyFont="1" applyFill="1" applyBorder="1" applyAlignment="1">
      <alignment horizontal="center" wrapText="1"/>
    </xf>
    <xf numFmtId="15" fontId="0" fillId="0" borderId="0" xfId="0" applyNumberFormat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1" fontId="0" fillId="3" borderId="2" xfId="0" applyNumberForma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1" fontId="0" fillId="3" borderId="3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vertical="center" wrapText="1"/>
    </xf>
    <xf numFmtId="0" fontId="0" fillId="7" borderId="1" xfId="0" applyFont="1" applyFill="1" applyBorder="1" applyAlignment="1">
      <alignment horizontal="center" vertical="center"/>
    </xf>
    <xf numFmtId="0" fontId="0" fillId="7" borderId="1" xfId="0" applyFont="1" applyFill="1" applyBorder="1" applyAlignment="1">
      <alignment vertical="center" wrapText="1"/>
    </xf>
    <xf numFmtId="0" fontId="0" fillId="7" borderId="1" xfId="0" applyFont="1" applyFill="1" applyBorder="1" applyAlignment="1">
      <alignment vertical="center"/>
    </xf>
    <xf numFmtId="0" fontId="0" fillId="7" borderId="1" xfId="0" applyNumberFormat="1" applyFont="1" applyFill="1" applyBorder="1" applyAlignment="1">
      <alignment horizontal="center" vertical="center"/>
    </xf>
    <xf numFmtId="1" fontId="0" fillId="7" borderId="1" xfId="0" applyNumberFormat="1" applyFont="1" applyFill="1" applyBorder="1" applyAlignment="1">
      <alignment horizontal="center" vertical="center"/>
    </xf>
    <xf numFmtId="0" fontId="0" fillId="7" borderId="0" xfId="0" applyFont="1" applyFill="1"/>
    <xf numFmtId="0" fontId="0" fillId="7" borderId="1" xfId="0" applyFont="1" applyFill="1" applyBorder="1" applyAlignment="1">
      <alignment wrapText="1"/>
    </xf>
    <xf numFmtId="0" fontId="0" fillId="7" borderId="1" xfId="0" applyFont="1" applyFill="1" applyBorder="1"/>
    <xf numFmtId="0" fontId="0" fillId="7" borderId="1" xfId="0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7" borderId="0" xfId="0" applyFill="1" applyAlignment="1">
      <alignment vertical="center"/>
    </xf>
    <xf numFmtId="2" fontId="0" fillId="7" borderId="1" xfId="0" applyNumberFormat="1" applyFont="1" applyFill="1" applyBorder="1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/>
    </xf>
    <xf numFmtId="0" fontId="0" fillId="7" borderId="1" xfId="0" applyNumberFormat="1" applyFont="1" applyFill="1" applyBorder="1" applyAlignment="1">
      <alignment horizontal="center" vertical="center" wrapText="1"/>
    </xf>
    <xf numFmtId="0" fontId="0" fillId="7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49" fontId="0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23" fillId="0" borderId="5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6" borderId="1" xfId="0" applyNumberFormat="1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6" borderId="2" xfId="0" applyNumberFormat="1" applyFont="1" applyFill="1" applyBorder="1" applyAlignment="1">
      <alignment horizontal="center" vertical="center" wrapText="1"/>
    </xf>
    <xf numFmtId="0" fontId="4" fillId="6" borderId="4" xfId="0" applyNumberFormat="1" applyFont="1" applyFill="1" applyBorder="1" applyAlignment="1">
      <alignment horizontal="center" vertical="center" wrapText="1"/>
    </xf>
    <xf numFmtId="0" fontId="4" fillId="6" borderId="5" xfId="0" applyNumberFormat="1" applyFont="1" applyFill="1" applyBorder="1" applyAlignment="1">
      <alignment horizontal="center" vertical="center" wrapText="1"/>
    </xf>
    <xf numFmtId="0" fontId="1" fillId="2" borderId="6" xfId="0" applyNumberFormat="1" applyFont="1" applyFill="1" applyBorder="1" applyAlignment="1">
      <alignment vertical="center" wrapText="1"/>
    </xf>
    <xf numFmtId="0" fontId="1" fillId="2" borderId="3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E71"/>
  <sheetViews>
    <sheetView view="pageBreakPreview" zoomScale="85" zoomScaleNormal="100" zoomScaleSheetLayoutView="85" workbookViewId="0">
      <pane xSplit="10" ySplit="3" topLeftCell="K4" activePane="bottomRight" state="frozen"/>
      <selection pane="topRight" activeCell="R1" sqref="R1"/>
      <selection pane="bottomLeft" activeCell="A4" sqref="A4"/>
      <selection pane="bottomRight" activeCell="T8" sqref="T8"/>
    </sheetView>
  </sheetViews>
  <sheetFormatPr defaultRowHeight="15" x14ac:dyDescent="0.25"/>
  <cols>
    <col min="1" max="1" width="6" style="13" customWidth="1"/>
    <col min="2" max="2" width="26.5703125" style="13" customWidth="1"/>
    <col min="3" max="3" width="16.140625" style="13" customWidth="1"/>
    <col min="4" max="4" width="7.5703125" style="13" customWidth="1"/>
    <col min="5" max="5" width="14.85546875" style="102" bestFit="1" customWidth="1"/>
    <col min="6" max="6" width="5.7109375" style="9" customWidth="1"/>
    <col min="7" max="7" width="7.140625" style="9" customWidth="1"/>
    <col min="8" max="8" width="11" style="9" customWidth="1"/>
    <col min="9" max="9" width="9.140625" style="9" customWidth="1"/>
    <col min="10" max="10" width="9.28515625" style="9" customWidth="1"/>
    <col min="11" max="25" width="7.140625" style="9" customWidth="1"/>
    <col min="26" max="26" width="4.42578125" style="9" customWidth="1"/>
    <col min="27" max="28" width="7.140625" style="9" customWidth="1"/>
    <col min="29" max="29" width="8.42578125" style="9" customWidth="1"/>
    <col min="30" max="30" width="7.140625" style="9" customWidth="1"/>
    <col min="31" max="31" width="12.7109375" style="36" customWidth="1"/>
    <col min="32" max="37" width="9.140625" style="13"/>
    <col min="38" max="38" width="14.85546875" style="13" customWidth="1"/>
    <col min="39" max="16384" width="9.140625" style="13"/>
  </cols>
  <sheetData>
    <row r="1" spans="1:83" ht="19.5" customHeight="1" x14ac:dyDescent="0.35">
      <c r="A1" s="134" t="s">
        <v>4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6"/>
      <c r="BE1" s="130" t="s">
        <v>4</v>
      </c>
      <c r="BF1" s="130"/>
      <c r="BG1" s="130"/>
      <c r="BH1" s="130"/>
      <c r="BI1" s="130"/>
      <c r="BJ1" s="130"/>
      <c r="BK1" s="130"/>
      <c r="BL1" s="130"/>
      <c r="BM1" s="130"/>
      <c r="BN1" s="130"/>
      <c r="BO1" s="130"/>
      <c r="BP1" s="130"/>
      <c r="BQ1" s="130"/>
      <c r="BR1" s="130"/>
      <c r="BS1" s="130"/>
      <c r="BT1" s="130"/>
      <c r="BU1" s="130"/>
      <c r="BV1" s="130"/>
      <c r="BW1" s="130"/>
      <c r="BX1" s="130"/>
      <c r="BY1" s="130"/>
      <c r="BZ1" s="130"/>
      <c r="CA1" s="130"/>
      <c r="CB1" s="130"/>
      <c r="CC1" s="130"/>
      <c r="CD1" s="130"/>
      <c r="CE1" s="36"/>
    </row>
    <row r="2" spans="1:83" s="31" customFormat="1" ht="57" customHeight="1" x14ac:dyDescent="0.25">
      <c r="A2" s="132" t="s">
        <v>5</v>
      </c>
      <c r="B2" s="132" t="s">
        <v>1</v>
      </c>
      <c r="C2" s="132" t="s">
        <v>38</v>
      </c>
      <c r="D2" s="132" t="s">
        <v>6</v>
      </c>
      <c r="E2" s="131" t="s">
        <v>2</v>
      </c>
      <c r="F2" s="133" t="s">
        <v>288</v>
      </c>
      <c r="G2" s="133"/>
      <c r="H2" s="133"/>
      <c r="I2" s="133"/>
      <c r="J2" s="133"/>
      <c r="K2" s="138" t="s">
        <v>289</v>
      </c>
      <c r="L2" s="138"/>
      <c r="M2" s="138"/>
      <c r="N2" s="138"/>
      <c r="O2" s="138"/>
      <c r="P2" s="138" t="s">
        <v>290</v>
      </c>
      <c r="Q2" s="138"/>
      <c r="R2" s="138"/>
      <c r="S2" s="138"/>
      <c r="T2" s="138"/>
      <c r="U2" s="138" t="s">
        <v>291</v>
      </c>
      <c r="V2" s="138"/>
      <c r="W2" s="138"/>
      <c r="X2" s="138"/>
      <c r="Y2" s="138"/>
      <c r="Z2" s="138" t="s">
        <v>292</v>
      </c>
      <c r="AA2" s="138"/>
      <c r="AB2" s="138"/>
      <c r="AC2" s="138"/>
      <c r="AD2" s="138"/>
      <c r="AE2" s="137" t="s">
        <v>241</v>
      </c>
    </row>
    <row r="3" spans="1:83" s="37" customFormat="1" ht="91.5" customHeight="1" x14ac:dyDescent="0.25">
      <c r="A3" s="132"/>
      <c r="B3" s="132"/>
      <c r="C3" s="132"/>
      <c r="D3" s="132"/>
      <c r="E3" s="131"/>
      <c r="F3" s="35" t="s">
        <v>103</v>
      </c>
      <c r="G3" s="35" t="s">
        <v>104</v>
      </c>
      <c r="H3" s="35" t="s">
        <v>105</v>
      </c>
      <c r="I3" s="82" t="s">
        <v>54</v>
      </c>
      <c r="J3" s="53" t="s">
        <v>106</v>
      </c>
      <c r="K3" s="35" t="s">
        <v>103</v>
      </c>
      <c r="L3" s="35" t="s">
        <v>104</v>
      </c>
      <c r="M3" s="35" t="s">
        <v>105</v>
      </c>
      <c r="N3" s="82" t="s">
        <v>54</v>
      </c>
      <c r="O3" s="53" t="s">
        <v>106</v>
      </c>
      <c r="P3" s="35" t="s">
        <v>103</v>
      </c>
      <c r="Q3" s="35" t="s">
        <v>104</v>
      </c>
      <c r="R3" s="35" t="s">
        <v>105</v>
      </c>
      <c r="S3" s="82" t="s">
        <v>54</v>
      </c>
      <c r="T3" s="53" t="s">
        <v>106</v>
      </c>
      <c r="U3" s="35" t="s">
        <v>103</v>
      </c>
      <c r="V3" s="35" t="s">
        <v>104</v>
      </c>
      <c r="W3" s="35" t="s">
        <v>105</v>
      </c>
      <c r="X3" s="82" t="s">
        <v>54</v>
      </c>
      <c r="Y3" s="53" t="s">
        <v>106</v>
      </c>
      <c r="Z3" s="35" t="s">
        <v>103</v>
      </c>
      <c r="AA3" s="35" t="s">
        <v>104</v>
      </c>
      <c r="AB3" s="35" t="s">
        <v>105</v>
      </c>
      <c r="AC3" s="82" t="s">
        <v>54</v>
      </c>
      <c r="AD3" s="53" t="s">
        <v>106</v>
      </c>
      <c r="AE3" s="137"/>
    </row>
    <row r="4" spans="1:83" ht="18.75" customHeight="1" x14ac:dyDescent="0.25">
      <c r="A4" s="18">
        <v>1</v>
      </c>
      <c r="B4" s="2" t="s">
        <v>14</v>
      </c>
      <c r="C4" s="2" t="s">
        <v>43</v>
      </c>
      <c r="D4" s="2" t="s">
        <v>7</v>
      </c>
      <c r="E4" s="59" t="s">
        <v>22</v>
      </c>
      <c r="F4" s="71">
        <v>49</v>
      </c>
      <c r="G4" s="71">
        <v>4</v>
      </c>
      <c r="H4" s="71">
        <v>1</v>
      </c>
      <c r="I4" s="52">
        <f t="shared" ref="I4:I24" si="0">200*(F4+1-G4)*H4/F4</f>
        <v>187.75510204081633</v>
      </c>
      <c r="J4" s="6">
        <f t="shared" ref="J4:J36" si="1">ROUNDUP(I4,0)</f>
        <v>188</v>
      </c>
      <c r="K4" s="71">
        <v>38</v>
      </c>
      <c r="L4" s="71">
        <v>3</v>
      </c>
      <c r="M4" s="71">
        <v>0.25</v>
      </c>
      <c r="N4" s="52">
        <f t="shared" ref="N4:N9" si="2">200*(K4+1-L4)*M4/K4</f>
        <v>47.368421052631582</v>
      </c>
      <c r="O4" s="6">
        <f t="shared" ref="O4:O35" si="3">ROUNDUP(N4,0)</f>
        <v>48</v>
      </c>
      <c r="P4" s="91">
        <v>34</v>
      </c>
      <c r="Q4" s="91">
        <v>9</v>
      </c>
      <c r="R4" s="91">
        <v>0.5</v>
      </c>
      <c r="S4" s="52">
        <f t="shared" ref="S4:S9" si="4">200*(P4+1-Q4)*R4/P4</f>
        <v>76.470588235294116</v>
      </c>
      <c r="T4" s="6">
        <f t="shared" ref="T4:T35" si="5">ROUNDUP(S4,0)</f>
        <v>77</v>
      </c>
      <c r="U4" s="91">
        <v>39</v>
      </c>
      <c r="V4" s="91">
        <v>5</v>
      </c>
      <c r="W4" s="91">
        <v>0.5</v>
      </c>
      <c r="X4" s="52">
        <f t="shared" ref="X4:X17" si="6">200*(U4+1-V4)*W4/U4</f>
        <v>89.743589743589737</v>
      </c>
      <c r="Y4" s="6">
        <f t="shared" ref="Y4:Y35" si="7">ROUNDUP(X4,0)</f>
        <v>90</v>
      </c>
      <c r="Z4" s="91">
        <v>54</v>
      </c>
      <c r="AA4" s="91">
        <v>1</v>
      </c>
      <c r="AB4" s="91">
        <v>1</v>
      </c>
      <c r="AC4" s="52">
        <f t="shared" ref="AC4:AC22" si="8">200*(Z4+1-AA4)*AB4/Z4</f>
        <v>200</v>
      </c>
      <c r="AD4" s="6">
        <f t="shared" ref="AD4:AD35" si="9">ROUNDUP(AC4,0)</f>
        <v>200</v>
      </c>
      <c r="AE4" s="88">
        <f>LARGE(CHOOSE({1,2,3,4},O4,T4,Y4,AD4),1)+LARGE(CHOOSE({1,2,3,4},O4,T4,Y4,AD4),2)+J4</f>
        <v>478</v>
      </c>
    </row>
    <row r="5" spans="1:83" ht="18.75" customHeight="1" x14ac:dyDescent="0.25">
      <c r="A5" s="18">
        <v>2</v>
      </c>
      <c r="B5" s="2" t="s">
        <v>59</v>
      </c>
      <c r="C5" s="2" t="s">
        <v>246</v>
      </c>
      <c r="D5" s="2" t="s">
        <v>7</v>
      </c>
      <c r="E5" s="59" t="s">
        <v>60</v>
      </c>
      <c r="F5" s="71">
        <v>49</v>
      </c>
      <c r="G5" s="71">
        <v>5</v>
      </c>
      <c r="H5" s="71">
        <v>1</v>
      </c>
      <c r="I5" s="52">
        <f t="shared" si="0"/>
        <v>183.67346938775509</v>
      </c>
      <c r="J5" s="6">
        <f t="shared" si="1"/>
        <v>184</v>
      </c>
      <c r="K5" s="71">
        <v>38</v>
      </c>
      <c r="L5" s="71">
        <v>13</v>
      </c>
      <c r="M5" s="71">
        <v>0.25</v>
      </c>
      <c r="N5" s="52">
        <f t="shared" si="2"/>
        <v>34.210526315789473</v>
      </c>
      <c r="O5" s="6">
        <f t="shared" si="3"/>
        <v>35</v>
      </c>
      <c r="P5" s="91">
        <v>34</v>
      </c>
      <c r="Q5" s="91">
        <v>8</v>
      </c>
      <c r="R5" s="91">
        <v>0.5</v>
      </c>
      <c r="S5" s="52">
        <f t="shared" si="4"/>
        <v>79.411764705882348</v>
      </c>
      <c r="T5" s="6">
        <f t="shared" si="5"/>
        <v>80</v>
      </c>
      <c r="U5" s="91">
        <v>39</v>
      </c>
      <c r="V5" s="91">
        <v>7</v>
      </c>
      <c r="W5" s="91">
        <v>0.5</v>
      </c>
      <c r="X5" s="52">
        <f t="shared" si="6"/>
        <v>84.615384615384613</v>
      </c>
      <c r="Y5" s="6">
        <f t="shared" si="7"/>
        <v>85</v>
      </c>
      <c r="Z5" s="91">
        <v>54</v>
      </c>
      <c r="AA5" s="91">
        <v>2</v>
      </c>
      <c r="AB5" s="91">
        <v>1</v>
      </c>
      <c r="AC5" s="52">
        <f t="shared" si="8"/>
        <v>196.2962962962963</v>
      </c>
      <c r="AD5" s="6">
        <f t="shared" si="9"/>
        <v>197</v>
      </c>
      <c r="AE5" s="88">
        <f>LARGE(CHOOSE({1,2,3,4},O5,T5,Y5,AD5),1)+LARGE(CHOOSE({1,2,3,4},O5,T5,Y5,AD5),2)+J5</f>
        <v>466</v>
      </c>
      <c r="AH5" s="84"/>
      <c r="AI5" s="83"/>
    </row>
    <row r="6" spans="1:83" ht="18.75" customHeight="1" x14ac:dyDescent="0.25">
      <c r="A6" s="18">
        <v>3</v>
      </c>
      <c r="B6" s="2" t="s">
        <v>16</v>
      </c>
      <c r="C6" s="2" t="s">
        <v>40</v>
      </c>
      <c r="D6" s="2" t="s">
        <v>10</v>
      </c>
      <c r="E6" s="59" t="s">
        <v>18</v>
      </c>
      <c r="F6" s="71">
        <v>49</v>
      </c>
      <c r="G6" s="71">
        <v>6</v>
      </c>
      <c r="H6" s="71">
        <v>1</v>
      </c>
      <c r="I6" s="52">
        <f t="shared" si="0"/>
        <v>179.59183673469389</v>
      </c>
      <c r="J6" s="6">
        <f t="shared" si="1"/>
        <v>180</v>
      </c>
      <c r="K6" s="71">
        <v>38</v>
      </c>
      <c r="L6" s="71">
        <v>5</v>
      </c>
      <c r="M6" s="71">
        <v>0.25</v>
      </c>
      <c r="N6" s="52">
        <f t="shared" si="2"/>
        <v>44.736842105263158</v>
      </c>
      <c r="O6" s="6">
        <f t="shared" si="3"/>
        <v>45</v>
      </c>
      <c r="P6" s="91">
        <v>34</v>
      </c>
      <c r="Q6" s="91">
        <v>5</v>
      </c>
      <c r="R6" s="91">
        <v>0.5</v>
      </c>
      <c r="S6" s="52">
        <f t="shared" si="4"/>
        <v>88.235294117647058</v>
      </c>
      <c r="T6" s="6">
        <f t="shared" si="5"/>
        <v>89</v>
      </c>
      <c r="U6" s="91">
        <v>39</v>
      </c>
      <c r="V6" s="91">
        <v>18</v>
      </c>
      <c r="W6" s="91">
        <v>0.5</v>
      </c>
      <c r="X6" s="52">
        <f t="shared" si="6"/>
        <v>56.410256410256409</v>
      </c>
      <c r="Y6" s="6">
        <f t="shared" si="7"/>
        <v>57</v>
      </c>
      <c r="Z6" s="91">
        <v>54</v>
      </c>
      <c r="AA6" s="91">
        <v>5</v>
      </c>
      <c r="AB6" s="91">
        <v>1</v>
      </c>
      <c r="AC6" s="52">
        <f t="shared" si="8"/>
        <v>185.18518518518519</v>
      </c>
      <c r="AD6" s="6">
        <f t="shared" si="9"/>
        <v>186</v>
      </c>
      <c r="AE6" s="88">
        <f>LARGE(CHOOSE({1,2,3,4},O6,T6,Y6,AD6),1)+LARGE(CHOOSE({1,2,3,4},O6,T6,Y6,AD6),2)+J6</f>
        <v>455</v>
      </c>
      <c r="AH6" s="84"/>
      <c r="AI6" s="83"/>
    </row>
    <row r="7" spans="1:83" x14ac:dyDescent="0.25">
      <c r="A7" s="18">
        <v>4</v>
      </c>
      <c r="B7" s="2" t="s">
        <v>15</v>
      </c>
      <c r="C7" s="2" t="s">
        <v>246</v>
      </c>
      <c r="D7" s="2" t="s">
        <v>10</v>
      </c>
      <c r="E7" s="59" t="s">
        <v>21</v>
      </c>
      <c r="F7" s="71">
        <v>49</v>
      </c>
      <c r="G7" s="52">
        <v>17</v>
      </c>
      <c r="H7" s="71">
        <v>1</v>
      </c>
      <c r="I7" s="52">
        <f t="shared" si="0"/>
        <v>134.69387755102042</v>
      </c>
      <c r="J7" s="6">
        <f t="shared" si="1"/>
        <v>135</v>
      </c>
      <c r="K7" s="71">
        <v>38</v>
      </c>
      <c r="L7" s="71">
        <v>7</v>
      </c>
      <c r="M7" s="71">
        <v>0.25</v>
      </c>
      <c r="N7" s="52">
        <f t="shared" si="2"/>
        <v>42.10526315789474</v>
      </c>
      <c r="O7" s="6">
        <f t="shared" si="3"/>
        <v>43</v>
      </c>
      <c r="P7" s="91">
        <v>34</v>
      </c>
      <c r="Q7" s="91">
        <v>4</v>
      </c>
      <c r="R7" s="91">
        <v>0.5</v>
      </c>
      <c r="S7" s="52">
        <f t="shared" si="4"/>
        <v>91.17647058823529</v>
      </c>
      <c r="T7" s="6">
        <f t="shared" si="5"/>
        <v>92</v>
      </c>
      <c r="U7" s="91">
        <v>39</v>
      </c>
      <c r="V7" s="91">
        <v>3</v>
      </c>
      <c r="W7" s="91">
        <v>0.5</v>
      </c>
      <c r="X7" s="52">
        <f t="shared" si="6"/>
        <v>94.871794871794876</v>
      </c>
      <c r="Y7" s="6">
        <f t="shared" si="7"/>
        <v>95</v>
      </c>
      <c r="Z7" s="91">
        <v>54</v>
      </c>
      <c r="AA7" s="91">
        <v>3</v>
      </c>
      <c r="AB7" s="91">
        <v>1</v>
      </c>
      <c r="AC7" s="52">
        <f t="shared" si="8"/>
        <v>192.59259259259258</v>
      </c>
      <c r="AD7" s="6">
        <f t="shared" si="9"/>
        <v>193</v>
      </c>
      <c r="AE7" s="88">
        <f>LARGE(CHOOSE({1,2,3,4},O7,T7,Y7,AD7),1)+LARGE(CHOOSE({1,2,3,4},O7,T7,Y7,AD7),2)+J7</f>
        <v>423</v>
      </c>
      <c r="AH7" s="84"/>
      <c r="AI7" s="83"/>
    </row>
    <row r="8" spans="1:83" ht="15" customHeight="1" x14ac:dyDescent="0.25">
      <c r="A8" s="18">
        <v>5</v>
      </c>
      <c r="B8" s="57" t="s">
        <v>119</v>
      </c>
      <c r="C8" s="2" t="s">
        <v>246</v>
      </c>
      <c r="D8" s="2" t="s">
        <v>7</v>
      </c>
      <c r="E8" s="59" t="s">
        <v>123</v>
      </c>
      <c r="F8" s="71">
        <v>49</v>
      </c>
      <c r="G8" s="52">
        <v>7</v>
      </c>
      <c r="H8" s="71">
        <v>1</v>
      </c>
      <c r="I8" s="52">
        <f t="shared" si="0"/>
        <v>175.51020408163265</v>
      </c>
      <c r="J8" s="6">
        <f t="shared" si="1"/>
        <v>176</v>
      </c>
      <c r="K8" s="71">
        <v>38</v>
      </c>
      <c r="L8" s="71">
        <v>17</v>
      </c>
      <c r="M8" s="71">
        <v>0.25</v>
      </c>
      <c r="N8" s="52">
        <f t="shared" si="2"/>
        <v>28.94736842105263</v>
      </c>
      <c r="O8" s="6">
        <f t="shared" si="3"/>
        <v>29</v>
      </c>
      <c r="P8" s="91">
        <v>34</v>
      </c>
      <c r="Q8" s="91">
        <v>14</v>
      </c>
      <c r="R8" s="91">
        <v>0.5</v>
      </c>
      <c r="S8" s="52">
        <f t="shared" si="4"/>
        <v>61.764705882352942</v>
      </c>
      <c r="T8" s="6">
        <f t="shared" si="5"/>
        <v>62</v>
      </c>
      <c r="U8" s="91">
        <v>39</v>
      </c>
      <c r="V8" s="91">
        <v>12</v>
      </c>
      <c r="W8" s="91">
        <v>0.5</v>
      </c>
      <c r="X8" s="52">
        <f t="shared" si="6"/>
        <v>71.794871794871796</v>
      </c>
      <c r="Y8" s="6">
        <f t="shared" si="7"/>
        <v>72</v>
      </c>
      <c r="Z8" s="91">
        <v>54</v>
      </c>
      <c r="AA8" s="91">
        <v>11</v>
      </c>
      <c r="AB8" s="91">
        <v>1</v>
      </c>
      <c r="AC8" s="52">
        <f t="shared" si="8"/>
        <v>162.96296296296296</v>
      </c>
      <c r="AD8" s="6">
        <f t="shared" si="9"/>
        <v>163</v>
      </c>
      <c r="AE8" s="88">
        <f>LARGE(CHOOSE({1,2,3,4},O8,T8,Y8,AD8),1)+LARGE(CHOOSE({1,2,3,4},O8,T8,Y8,AD8),2)+J8</f>
        <v>411</v>
      </c>
      <c r="AH8" s="84"/>
      <c r="AI8" s="83"/>
    </row>
    <row r="9" spans="1:83" ht="18.75" customHeight="1" x14ac:dyDescent="0.25">
      <c r="A9" s="18">
        <v>6</v>
      </c>
      <c r="B9" s="57" t="s">
        <v>83</v>
      </c>
      <c r="C9" s="2" t="s">
        <v>40</v>
      </c>
      <c r="D9" s="2" t="s">
        <v>10</v>
      </c>
      <c r="E9" s="101" t="s">
        <v>84</v>
      </c>
      <c r="F9" s="71">
        <v>49</v>
      </c>
      <c r="G9" s="71">
        <v>8</v>
      </c>
      <c r="H9" s="71">
        <v>1</v>
      </c>
      <c r="I9" s="52">
        <f t="shared" si="0"/>
        <v>171.42857142857142</v>
      </c>
      <c r="J9" s="6">
        <f t="shared" si="1"/>
        <v>172</v>
      </c>
      <c r="K9" s="71">
        <v>38</v>
      </c>
      <c r="L9" s="71">
        <v>23</v>
      </c>
      <c r="M9" s="71">
        <v>0.25</v>
      </c>
      <c r="N9" s="52">
        <f t="shared" si="2"/>
        <v>21.05263157894737</v>
      </c>
      <c r="O9" s="6">
        <f t="shared" si="3"/>
        <v>22</v>
      </c>
      <c r="P9" s="91">
        <v>34</v>
      </c>
      <c r="Q9" s="91">
        <v>26</v>
      </c>
      <c r="R9" s="91">
        <v>0.5</v>
      </c>
      <c r="S9" s="52">
        <f t="shared" si="4"/>
        <v>26.470588235294116</v>
      </c>
      <c r="T9" s="6">
        <f t="shared" si="5"/>
        <v>27</v>
      </c>
      <c r="U9" s="91">
        <v>39</v>
      </c>
      <c r="V9" s="91">
        <v>10</v>
      </c>
      <c r="W9" s="91">
        <v>0.5</v>
      </c>
      <c r="X9" s="52">
        <f t="shared" si="6"/>
        <v>76.92307692307692</v>
      </c>
      <c r="Y9" s="6">
        <f t="shared" si="7"/>
        <v>77</v>
      </c>
      <c r="Z9" s="91">
        <v>54</v>
      </c>
      <c r="AA9" s="91">
        <v>12</v>
      </c>
      <c r="AB9" s="91">
        <v>1</v>
      </c>
      <c r="AC9" s="52">
        <f t="shared" si="8"/>
        <v>159.25925925925927</v>
      </c>
      <c r="AD9" s="6">
        <f t="shared" si="9"/>
        <v>160</v>
      </c>
      <c r="AE9" s="88">
        <f>LARGE(CHOOSE({1,2,3,4},O9,T9,Y9,AD9),1)+LARGE(CHOOSE({1,2,3,4},O9,T9,Y9,AD9),2)+J9</f>
        <v>409</v>
      </c>
      <c r="AH9" s="84"/>
      <c r="AI9" s="83"/>
    </row>
    <row r="10" spans="1:83" ht="18.75" customHeight="1" x14ac:dyDescent="0.25">
      <c r="A10" s="18">
        <v>7</v>
      </c>
      <c r="B10" s="57" t="s">
        <v>186</v>
      </c>
      <c r="C10" s="2" t="s">
        <v>246</v>
      </c>
      <c r="D10" s="57" t="s">
        <v>7</v>
      </c>
      <c r="E10" s="100" t="s">
        <v>195</v>
      </c>
      <c r="F10" s="71">
        <v>49</v>
      </c>
      <c r="G10" s="71">
        <v>9</v>
      </c>
      <c r="H10" s="71">
        <v>1</v>
      </c>
      <c r="I10" s="52">
        <f t="shared" si="0"/>
        <v>167.34693877551021</v>
      </c>
      <c r="J10" s="6">
        <f t="shared" si="1"/>
        <v>168</v>
      </c>
      <c r="K10" s="71">
        <v>38</v>
      </c>
      <c r="L10" s="71" t="s">
        <v>35</v>
      </c>
      <c r="M10" s="71">
        <v>0.25</v>
      </c>
      <c r="N10" s="52">
        <v>0</v>
      </c>
      <c r="O10" s="6">
        <f t="shared" si="3"/>
        <v>0</v>
      </c>
      <c r="P10" s="91">
        <v>34</v>
      </c>
      <c r="Q10" s="91" t="s">
        <v>35</v>
      </c>
      <c r="R10" s="91">
        <v>0.5</v>
      </c>
      <c r="S10" s="52">
        <v>0</v>
      </c>
      <c r="T10" s="6">
        <f t="shared" si="5"/>
        <v>0</v>
      </c>
      <c r="U10" s="91">
        <v>39</v>
      </c>
      <c r="V10" s="91">
        <v>16</v>
      </c>
      <c r="W10" s="91">
        <v>0.5</v>
      </c>
      <c r="X10" s="91">
        <f t="shared" si="6"/>
        <v>61.53846153846154</v>
      </c>
      <c r="Y10" s="6">
        <f t="shared" si="7"/>
        <v>62</v>
      </c>
      <c r="Z10" s="91">
        <v>54</v>
      </c>
      <c r="AA10" s="91">
        <v>8</v>
      </c>
      <c r="AB10" s="91">
        <v>1</v>
      </c>
      <c r="AC10" s="52">
        <f t="shared" si="8"/>
        <v>174.07407407407408</v>
      </c>
      <c r="AD10" s="6">
        <f t="shared" si="9"/>
        <v>175</v>
      </c>
      <c r="AE10" s="88">
        <f>LARGE(CHOOSE({1,2,3,4},O10,T10,Y10,AD10),1)+LARGE(CHOOSE({1,2,3,4},O10,T10,Y10,AD10),2)+J10</f>
        <v>405</v>
      </c>
    </row>
    <row r="11" spans="1:83" ht="18.75" customHeight="1" x14ac:dyDescent="0.25">
      <c r="A11" s="18">
        <v>8</v>
      </c>
      <c r="B11" s="2" t="s">
        <v>172</v>
      </c>
      <c r="C11" s="2" t="s">
        <v>45</v>
      </c>
      <c r="D11" s="2" t="s">
        <v>10</v>
      </c>
      <c r="E11" s="59" t="s">
        <v>17</v>
      </c>
      <c r="F11" s="71">
        <v>49</v>
      </c>
      <c r="G11" s="71">
        <v>15</v>
      </c>
      <c r="H11" s="71">
        <v>1</v>
      </c>
      <c r="I11" s="52">
        <f t="shared" si="0"/>
        <v>142.85714285714286</v>
      </c>
      <c r="J11" s="6">
        <f t="shared" si="1"/>
        <v>143</v>
      </c>
      <c r="K11" s="71">
        <v>38</v>
      </c>
      <c r="L11" s="71">
        <v>22</v>
      </c>
      <c r="M11" s="71">
        <v>0.25</v>
      </c>
      <c r="N11" s="52">
        <f>200*(K11+1-L11)*M11/K11</f>
        <v>22.368421052631579</v>
      </c>
      <c r="O11" s="6">
        <f t="shared" si="3"/>
        <v>23</v>
      </c>
      <c r="P11" s="91">
        <v>34</v>
      </c>
      <c r="Q11" s="18">
        <v>17</v>
      </c>
      <c r="R11" s="91">
        <v>0.5</v>
      </c>
      <c r="S11" s="52">
        <f t="shared" ref="S11:S17" si="10">200*(P11+1-Q11)*R11/P11</f>
        <v>52.941176470588232</v>
      </c>
      <c r="T11" s="6">
        <f t="shared" si="5"/>
        <v>53</v>
      </c>
      <c r="U11" s="91">
        <v>39</v>
      </c>
      <c r="V11" s="91">
        <v>14</v>
      </c>
      <c r="W11" s="91">
        <v>0.5</v>
      </c>
      <c r="X11" s="52">
        <f t="shared" si="6"/>
        <v>66.666666666666671</v>
      </c>
      <c r="Y11" s="6">
        <f t="shared" si="7"/>
        <v>67</v>
      </c>
      <c r="Z11" s="91">
        <v>54</v>
      </c>
      <c r="AA11" s="91">
        <v>4</v>
      </c>
      <c r="AB11" s="91">
        <v>1</v>
      </c>
      <c r="AC11" s="52">
        <f t="shared" si="8"/>
        <v>188.88888888888889</v>
      </c>
      <c r="AD11" s="6">
        <f t="shared" si="9"/>
        <v>189</v>
      </c>
      <c r="AE11" s="88">
        <f>LARGE(CHOOSE({1,2,3,4},O11,T11,Y11,AD11),1)+LARGE(CHOOSE({1,2,3,4},O11,T11,Y11,AD11),2)+J11</f>
        <v>399</v>
      </c>
    </row>
    <row r="12" spans="1:83" ht="18.75" customHeight="1" x14ac:dyDescent="0.25">
      <c r="A12" s="18">
        <v>9</v>
      </c>
      <c r="B12" s="2" t="s">
        <v>87</v>
      </c>
      <c r="C12" s="2" t="s">
        <v>246</v>
      </c>
      <c r="D12" s="2" t="s">
        <v>10</v>
      </c>
      <c r="E12" s="59" t="s">
        <v>88</v>
      </c>
      <c r="F12" s="71">
        <v>49</v>
      </c>
      <c r="G12" s="71">
        <v>14</v>
      </c>
      <c r="H12" s="71">
        <v>1</v>
      </c>
      <c r="I12" s="52">
        <f t="shared" si="0"/>
        <v>146.9387755102041</v>
      </c>
      <c r="J12" s="6">
        <f t="shared" si="1"/>
        <v>147</v>
      </c>
      <c r="K12" s="71">
        <v>38</v>
      </c>
      <c r="L12" s="71">
        <v>20</v>
      </c>
      <c r="M12" s="71">
        <v>0.25</v>
      </c>
      <c r="N12" s="52">
        <f>200*(K12+1-L12)*M12/K12</f>
        <v>25</v>
      </c>
      <c r="O12" s="6">
        <f t="shared" si="3"/>
        <v>25</v>
      </c>
      <c r="P12" s="91">
        <v>34</v>
      </c>
      <c r="Q12" s="91">
        <v>19</v>
      </c>
      <c r="R12" s="91">
        <v>0.5</v>
      </c>
      <c r="S12" s="52">
        <f t="shared" si="10"/>
        <v>47.058823529411768</v>
      </c>
      <c r="T12" s="6">
        <f t="shared" si="5"/>
        <v>48</v>
      </c>
      <c r="U12" s="91">
        <v>39</v>
      </c>
      <c r="V12" s="91">
        <v>11</v>
      </c>
      <c r="W12" s="91">
        <v>0.5</v>
      </c>
      <c r="X12" s="52">
        <f t="shared" si="6"/>
        <v>74.358974358974365</v>
      </c>
      <c r="Y12" s="6">
        <f t="shared" si="7"/>
        <v>75</v>
      </c>
      <c r="Z12" s="91">
        <v>54</v>
      </c>
      <c r="AA12" s="91">
        <v>9</v>
      </c>
      <c r="AB12" s="91">
        <v>1</v>
      </c>
      <c r="AC12" s="52">
        <f t="shared" si="8"/>
        <v>170.37037037037038</v>
      </c>
      <c r="AD12" s="6">
        <f t="shared" si="9"/>
        <v>171</v>
      </c>
      <c r="AE12" s="88">
        <f>LARGE(CHOOSE({1,2,3,4},O12,T12,Y12,AD12),1)+LARGE(CHOOSE({1,2,3,4},O12,T12,Y12,AD12),2)+J12</f>
        <v>393</v>
      </c>
    </row>
    <row r="13" spans="1:83" ht="18.75" customHeight="1" x14ac:dyDescent="0.25">
      <c r="A13" s="18">
        <v>10</v>
      </c>
      <c r="B13" s="57" t="s">
        <v>79</v>
      </c>
      <c r="C13" s="2" t="s">
        <v>40</v>
      </c>
      <c r="D13" s="2" t="s">
        <v>7</v>
      </c>
      <c r="E13" s="101" t="s">
        <v>80</v>
      </c>
      <c r="F13" s="71">
        <v>49</v>
      </c>
      <c r="G13" s="71">
        <v>10</v>
      </c>
      <c r="H13" s="71">
        <v>1</v>
      </c>
      <c r="I13" s="52">
        <f t="shared" si="0"/>
        <v>163.26530612244898</v>
      </c>
      <c r="J13" s="6">
        <f t="shared" si="1"/>
        <v>164</v>
      </c>
      <c r="K13" s="71">
        <v>38</v>
      </c>
      <c r="L13" s="71">
        <v>18</v>
      </c>
      <c r="M13" s="71">
        <v>0.25</v>
      </c>
      <c r="N13" s="52">
        <f>200*(K13+1-L13)*M13/K13</f>
        <v>27.631578947368421</v>
      </c>
      <c r="O13" s="6">
        <f t="shared" si="3"/>
        <v>28</v>
      </c>
      <c r="P13" s="91">
        <v>34</v>
      </c>
      <c r="Q13" s="91">
        <v>20</v>
      </c>
      <c r="R13" s="91">
        <v>0.5</v>
      </c>
      <c r="S13" s="52">
        <f t="shared" si="10"/>
        <v>44.117647058823529</v>
      </c>
      <c r="T13" s="6">
        <f t="shared" si="5"/>
        <v>45</v>
      </c>
      <c r="U13" s="91">
        <v>39</v>
      </c>
      <c r="V13" s="91">
        <v>23</v>
      </c>
      <c r="W13" s="91">
        <v>0.5</v>
      </c>
      <c r="X13" s="52">
        <f t="shared" si="6"/>
        <v>43.589743589743591</v>
      </c>
      <c r="Y13" s="6">
        <f t="shared" si="7"/>
        <v>44</v>
      </c>
      <c r="Z13" s="91">
        <v>54</v>
      </c>
      <c r="AA13" s="91">
        <v>7</v>
      </c>
      <c r="AB13" s="91">
        <v>1</v>
      </c>
      <c r="AC13" s="52">
        <f t="shared" si="8"/>
        <v>177.77777777777777</v>
      </c>
      <c r="AD13" s="6">
        <f t="shared" si="9"/>
        <v>178</v>
      </c>
      <c r="AE13" s="88">
        <f>LARGE(CHOOSE({1,2,3,4},O13,T13,Y13,AD13),1)+LARGE(CHOOSE({1,2,3,4},O13,T13,Y13,AD13),2)+J13</f>
        <v>387</v>
      </c>
    </row>
    <row r="14" spans="1:83" ht="18.75" customHeight="1" x14ac:dyDescent="0.25">
      <c r="A14" s="18">
        <v>11</v>
      </c>
      <c r="B14" s="2" t="s">
        <v>61</v>
      </c>
      <c r="C14" s="2" t="s">
        <v>49</v>
      </c>
      <c r="D14" s="2" t="s">
        <v>7</v>
      </c>
      <c r="E14" s="59" t="s">
        <v>66</v>
      </c>
      <c r="F14" s="71">
        <v>49</v>
      </c>
      <c r="G14" s="71">
        <v>18</v>
      </c>
      <c r="H14" s="71">
        <v>1</v>
      </c>
      <c r="I14" s="52">
        <f t="shared" si="0"/>
        <v>130.61224489795919</v>
      </c>
      <c r="J14" s="6">
        <f t="shared" si="1"/>
        <v>131</v>
      </c>
      <c r="K14" s="71">
        <v>38</v>
      </c>
      <c r="L14" s="71">
        <v>11</v>
      </c>
      <c r="M14" s="71">
        <v>0.25</v>
      </c>
      <c r="N14" s="52">
        <f>200*(K14+1-L14)*M14/K14</f>
        <v>36.842105263157897</v>
      </c>
      <c r="O14" s="6">
        <f t="shared" si="3"/>
        <v>37</v>
      </c>
      <c r="P14" s="91">
        <v>34</v>
      </c>
      <c r="Q14" s="91">
        <v>24</v>
      </c>
      <c r="R14" s="91">
        <v>0.5</v>
      </c>
      <c r="S14" s="52">
        <f t="shared" si="10"/>
        <v>32.352941176470587</v>
      </c>
      <c r="T14" s="6">
        <f t="shared" si="5"/>
        <v>33</v>
      </c>
      <c r="U14" s="91">
        <v>39</v>
      </c>
      <c r="V14" s="91">
        <v>22</v>
      </c>
      <c r="W14" s="91">
        <v>0.5</v>
      </c>
      <c r="X14" s="52">
        <f t="shared" si="6"/>
        <v>46.153846153846153</v>
      </c>
      <c r="Y14" s="6">
        <f t="shared" si="7"/>
        <v>47</v>
      </c>
      <c r="Z14" s="91">
        <v>54</v>
      </c>
      <c r="AA14" s="91">
        <v>6</v>
      </c>
      <c r="AB14" s="91">
        <v>1</v>
      </c>
      <c r="AC14" s="52">
        <f t="shared" si="8"/>
        <v>181.4814814814815</v>
      </c>
      <c r="AD14" s="6">
        <f t="shared" si="9"/>
        <v>182</v>
      </c>
      <c r="AE14" s="88">
        <f>LARGE(CHOOSE({1,2,3,4},O14,T14,Y14,AD14),1)+LARGE(CHOOSE({1,2,3,4},O14,T14,Y14,AD14),2)+J14</f>
        <v>360</v>
      </c>
    </row>
    <row r="15" spans="1:83" ht="18.75" customHeight="1" x14ac:dyDescent="0.25">
      <c r="A15" s="18">
        <v>12</v>
      </c>
      <c r="B15" s="57" t="s">
        <v>28</v>
      </c>
      <c r="C15" s="57" t="s">
        <v>44</v>
      </c>
      <c r="D15" s="57" t="s">
        <v>10</v>
      </c>
      <c r="E15" s="59" t="s">
        <v>36</v>
      </c>
      <c r="F15" s="71">
        <v>49</v>
      </c>
      <c r="G15" s="71">
        <v>11</v>
      </c>
      <c r="H15" s="71">
        <v>1</v>
      </c>
      <c r="I15" s="52">
        <f t="shared" si="0"/>
        <v>159.18367346938774</v>
      </c>
      <c r="J15" s="6">
        <f t="shared" si="1"/>
        <v>160</v>
      </c>
      <c r="K15" s="71">
        <v>38</v>
      </c>
      <c r="L15" s="71" t="s">
        <v>35</v>
      </c>
      <c r="M15" s="71">
        <v>0.25</v>
      </c>
      <c r="N15" s="52">
        <v>0</v>
      </c>
      <c r="O15" s="6">
        <f t="shared" si="3"/>
        <v>0</v>
      </c>
      <c r="P15" s="91">
        <v>34</v>
      </c>
      <c r="Q15" s="91">
        <v>11</v>
      </c>
      <c r="R15" s="91">
        <v>0.5</v>
      </c>
      <c r="S15" s="52">
        <f t="shared" si="10"/>
        <v>70.588235294117652</v>
      </c>
      <c r="T15" s="6">
        <f t="shared" si="5"/>
        <v>71</v>
      </c>
      <c r="U15" s="91">
        <v>39</v>
      </c>
      <c r="V15" s="91">
        <v>17</v>
      </c>
      <c r="W15" s="91">
        <v>0.5</v>
      </c>
      <c r="X15" s="52">
        <f t="shared" si="6"/>
        <v>58.974358974358971</v>
      </c>
      <c r="Y15" s="6">
        <f t="shared" si="7"/>
        <v>59</v>
      </c>
      <c r="Z15" s="91">
        <v>54</v>
      </c>
      <c r="AA15" s="91">
        <v>21</v>
      </c>
      <c r="AB15" s="91">
        <v>1</v>
      </c>
      <c r="AC15" s="52">
        <f t="shared" si="8"/>
        <v>125.92592592592592</v>
      </c>
      <c r="AD15" s="6">
        <f t="shared" si="9"/>
        <v>126</v>
      </c>
      <c r="AE15" s="88">
        <f>LARGE(CHOOSE({1,2,3,4},O15,T15,Y15,AD15),1)+LARGE(CHOOSE({1,2,3,4},O15,T15,Y15,AD15),2)+J15</f>
        <v>357</v>
      </c>
    </row>
    <row r="16" spans="1:83" ht="18.75" customHeight="1" x14ac:dyDescent="0.25">
      <c r="A16" s="18">
        <v>13</v>
      </c>
      <c r="B16" s="57" t="s">
        <v>81</v>
      </c>
      <c r="C16" s="2" t="s">
        <v>40</v>
      </c>
      <c r="D16" s="2" t="s">
        <v>7</v>
      </c>
      <c r="E16" s="101" t="s">
        <v>82</v>
      </c>
      <c r="F16" s="71">
        <v>49</v>
      </c>
      <c r="G16" s="71">
        <v>21</v>
      </c>
      <c r="H16" s="71">
        <v>1</v>
      </c>
      <c r="I16" s="52">
        <f t="shared" si="0"/>
        <v>118.36734693877551</v>
      </c>
      <c r="J16" s="6">
        <f t="shared" si="1"/>
        <v>119</v>
      </c>
      <c r="K16" s="71">
        <v>38</v>
      </c>
      <c r="L16" s="71">
        <v>19</v>
      </c>
      <c r="M16" s="71">
        <v>0.25</v>
      </c>
      <c r="N16" s="52">
        <f>200*(K16+1-L16)*M16/K16</f>
        <v>26.315789473684209</v>
      </c>
      <c r="O16" s="6">
        <f t="shared" si="3"/>
        <v>27</v>
      </c>
      <c r="P16" s="91">
        <v>34</v>
      </c>
      <c r="Q16" s="91">
        <v>13</v>
      </c>
      <c r="R16" s="91">
        <v>0.5</v>
      </c>
      <c r="S16" s="52">
        <f t="shared" si="10"/>
        <v>64.705882352941174</v>
      </c>
      <c r="T16" s="6">
        <f t="shared" si="5"/>
        <v>65</v>
      </c>
      <c r="U16" s="91">
        <v>39</v>
      </c>
      <c r="V16" s="91">
        <v>15</v>
      </c>
      <c r="W16" s="91">
        <v>0.5</v>
      </c>
      <c r="X16" s="52">
        <f t="shared" si="6"/>
        <v>64.102564102564102</v>
      </c>
      <c r="Y16" s="6">
        <f t="shared" si="7"/>
        <v>65</v>
      </c>
      <c r="Z16" s="91">
        <v>54</v>
      </c>
      <c r="AA16" s="91">
        <v>15</v>
      </c>
      <c r="AB16" s="91">
        <v>1</v>
      </c>
      <c r="AC16" s="52">
        <f t="shared" si="8"/>
        <v>148.14814814814815</v>
      </c>
      <c r="AD16" s="6">
        <f t="shared" si="9"/>
        <v>149</v>
      </c>
      <c r="AE16" s="88">
        <f>LARGE(CHOOSE({1,2,3,4},O16,T16,Y16,AD16),1)+LARGE(CHOOSE({1,2,3,4},O16,T16,Y16,AD16),2)+J16</f>
        <v>333</v>
      </c>
    </row>
    <row r="17" spans="1:83" ht="18.75" customHeight="1" x14ac:dyDescent="0.25">
      <c r="A17" s="18">
        <v>14</v>
      </c>
      <c r="B17" s="57" t="s">
        <v>114</v>
      </c>
      <c r="C17" s="2" t="s">
        <v>246</v>
      </c>
      <c r="D17" s="2" t="s">
        <v>7</v>
      </c>
      <c r="E17" s="59" t="s">
        <v>127</v>
      </c>
      <c r="F17" s="71">
        <v>49</v>
      </c>
      <c r="G17" s="52">
        <v>13</v>
      </c>
      <c r="H17" s="71">
        <v>1</v>
      </c>
      <c r="I17" s="52">
        <f t="shared" si="0"/>
        <v>151.0204081632653</v>
      </c>
      <c r="J17" s="6">
        <f t="shared" si="1"/>
        <v>152</v>
      </c>
      <c r="K17" s="71">
        <v>38</v>
      </c>
      <c r="L17" s="71">
        <v>31</v>
      </c>
      <c r="M17" s="71">
        <v>0.25</v>
      </c>
      <c r="N17" s="52">
        <f>200*(K17+1-L17)*M17/K17</f>
        <v>10.526315789473685</v>
      </c>
      <c r="O17" s="6">
        <f t="shared" si="3"/>
        <v>11</v>
      </c>
      <c r="P17" s="91">
        <v>34</v>
      </c>
      <c r="Q17" s="91">
        <v>23</v>
      </c>
      <c r="R17" s="91">
        <v>0.5</v>
      </c>
      <c r="S17" s="52">
        <f t="shared" si="10"/>
        <v>35.294117647058826</v>
      </c>
      <c r="T17" s="6">
        <f t="shared" si="5"/>
        <v>36</v>
      </c>
      <c r="U17" s="91">
        <v>39</v>
      </c>
      <c r="V17" s="91">
        <v>27</v>
      </c>
      <c r="W17" s="91">
        <v>0.5</v>
      </c>
      <c r="X17" s="52">
        <f t="shared" si="6"/>
        <v>33.333333333333336</v>
      </c>
      <c r="Y17" s="6">
        <f t="shared" si="7"/>
        <v>34</v>
      </c>
      <c r="Z17" s="91">
        <v>54</v>
      </c>
      <c r="AA17" s="91">
        <v>19</v>
      </c>
      <c r="AB17" s="91">
        <v>1</v>
      </c>
      <c r="AC17" s="52">
        <f t="shared" si="8"/>
        <v>133.33333333333334</v>
      </c>
      <c r="AD17" s="6">
        <f t="shared" si="9"/>
        <v>134</v>
      </c>
      <c r="AE17" s="88">
        <f>LARGE(CHOOSE({1,2,3,4},O17,T17,Y17,AD17),1)+LARGE(CHOOSE({1,2,3,4},O17,T17,Y17,AD17),2)+J17</f>
        <v>322</v>
      </c>
    </row>
    <row r="18" spans="1:83" ht="18.75" customHeight="1" x14ac:dyDescent="0.25">
      <c r="A18" s="18">
        <v>15</v>
      </c>
      <c r="B18" s="57" t="s">
        <v>118</v>
      </c>
      <c r="C18" s="2" t="s">
        <v>49</v>
      </c>
      <c r="D18" s="2" t="s">
        <v>10</v>
      </c>
      <c r="E18" s="59" t="s">
        <v>124</v>
      </c>
      <c r="F18" s="71">
        <v>49</v>
      </c>
      <c r="G18" s="56" t="s">
        <v>202</v>
      </c>
      <c r="H18" s="71">
        <v>1</v>
      </c>
      <c r="I18" s="52">
        <f t="shared" si="0"/>
        <v>126.53061224489795</v>
      </c>
      <c r="J18" s="6">
        <f t="shared" si="1"/>
        <v>127</v>
      </c>
      <c r="K18" s="71">
        <v>38</v>
      </c>
      <c r="L18" s="71">
        <v>33</v>
      </c>
      <c r="M18" s="71">
        <v>0.25</v>
      </c>
      <c r="N18" s="52">
        <f>200*(K18+1-L18)*M18/K18</f>
        <v>7.8947368421052628</v>
      </c>
      <c r="O18" s="6">
        <f t="shared" si="3"/>
        <v>8</v>
      </c>
      <c r="P18" s="91">
        <v>34</v>
      </c>
      <c r="Q18" s="91" t="s">
        <v>35</v>
      </c>
      <c r="R18" s="91">
        <v>0.5</v>
      </c>
      <c r="S18" s="52">
        <v>0</v>
      </c>
      <c r="T18" s="6">
        <f t="shared" si="5"/>
        <v>0</v>
      </c>
      <c r="U18" s="91">
        <v>39</v>
      </c>
      <c r="V18" s="91" t="s">
        <v>35</v>
      </c>
      <c r="W18" s="91">
        <v>0.5</v>
      </c>
      <c r="X18" s="52">
        <v>0</v>
      </c>
      <c r="Y18" s="6">
        <f t="shared" si="7"/>
        <v>0</v>
      </c>
      <c r="Z18" s="91">
        <v>54</v>
      </c>
      <c r="AA18" s="91">
        <v>14</v>
      </c>
      <c r="AB18" s="91">
        <v>1</v>
      </c>
      <c r="AC18" s="52">
        <f t="shared" si="8"/>
        <v>151.85185185185185</v>
      </c>
      <c r="AD18" s="6">
        <f t="shared" si="9"/>
        <v>152</v>
      </c>
      <c r="AE18" s="88">
        <f>LARGE(CHOOSE({1,2,3,4},O18,T18,Y18,AD18),1)+LARGE(CHOOSE({1,2,3,4},O18,T18,Y18,AD18),2)+J18</f>
        <v>287</v>
      </c>
    </row>
    <row r="19" spans="1:83" ht="18.75" customHeight="1" x14ac:dyDescent="0.25">
      <c r="A19" s="18">
        <v>16</v>
      </c>
      <c r="B19" s="2" t="s">
        <v>62</v>
      </c>
      <c r="C19" s="2" t="s">
        <v>49</v>
      </c>
      <c r="D19" s="2" t="s">
        <v>10</v>
      </c>
      <c r="E19" s="59" t="s">
        <v>67</v>
      </c>
      <c r="F19" s="71">
        <v>49</v>
      </c>
      <c r="G19" s="71">
        <v>20</v>
      </c>
      <c r="H19" s="71">
        <v>1</v>
      </c>
      <c r="I19" s="52">
        <f t="shared" si="0"/>
        <v>122.44897959183673</v>
      </c>
      <c r="J19" s="6">
        <f t="shared" si="1"/>
        <v>123</v>
      </c>
      <c r="K19" s="71">
        <v>38</v>
      </c>
      <c r="L19" s="71">
        <v>24</v>
      </c>
      <c r="M19" s="71">
        <v>0.25</v>
      </c>
      <c r="N19" s="52">
        <f>200*(K19+1-L19)*M19/K19</f>
        <v>19.736842105263158</v>
      </c>
      <c r="O19" s="6">
        <f t="shared" si="3"/>
        <v>20</v>
      </c>
      <c r="P19" s="91">
        <v>34</v>
      </c>
      <c r="Q19" s="91" t="s">
        <v>35</v>
      </c>
      <c r="R19" s="91">
        <v>0.5</v>
      </c>
      <c r="S19" s="52">
        <v>0</v>
      </c>
      <c r="T19" s="6">
        <f t="shared" si="5"/>
        <v>0</v>
      </c>
      <c r="U19" s="91">
        <v>39</v>
      </c>
      <c r="V19" s="91" t="s">
        <v>35</v>
      </c>
      <c r="W19" s="91">
        <v>0.5</v>
      </c>
      <c r="X19" s="52">
        <v>0</v>
      </c>
      <c r="Y19" s="6">
        <f t="shared" si="7"/>
        <v>0</v>
      </c>
      <c r="Z19" s="91">
        <v>54</v>
      </c>
      <c r="AA19" s="91">
        <v>17</v>
      </c>
      <c r="AB19" s="91">
        <v>1</v>
      </c>
      <c r="AC19" s="52">
        <f t="shared" si="8"/>
        <v>140.74074074074073</v>
      </c>
      <c r="AD19" s="6">
        <f t="shared" si="9"/>
        <v>141</v>
      </c>
      <c r="AE19" s="88">
        <f>LARGE(CHOOSE({1,2,3,4},O19,T19,Y19,AD19),1)+LARGE(CHOOSE({1,2,3,4},O19,T19,Y19,AD19),2)+J19</f>
        <v>284</v>
      </c>
    </row>
    <row r="20" spans="1:83" ht="18.75" customHeight="1" x14ac:dyDescent="0.25">
      <c r="A20" s="18">
        <v>17</v>
      </c>
      <c r="B20" s="57" t="s">
        <v>188</v>
      </c>
      <c r="C20" s="2" t="s">
        <v>246</v>
      </c>
      <c r="D20" s="57" t="s">
        <v>7</v>
      </c>
      <c r="E20" s="101" t="s">
        <v>196</v>
      </c>
      <c r="F20" s="71">
        <v>49</v>
      </c>
      <c r="G20" s="71">
        <v>25</v>
      </c>
      <c r="H20" s="71">
        <v>1</v>
      </c>
      <c r="I20" s="52">
        <f t="shared" si="0"/>
        <v>102.04081632653062</v>
      </c>
      <c r="J20" s="6">
        <f t="shared" si="1"/>
        <v>103</v>
      </c>
      <c r="K20" s="71">
        <v>38</v>
      </c>
      <c r="L20" s="71" t="s">
        <v>35</v>
      </c>
      <c r="M20" s="71">
        <v>0.25</v>
      </c>
      <c r="N20" s="52">
        <v>0</v>
      </c>
      <c r="O20" s="6">
        <f t="shared" si="3"/>
        <v>0</v>
      </c>
      <c r="P20" s="91">
        <v>34</v>
      </c>
      <c r="Q20" s="91" t="s">
        <v>35</v>
      </c>
      <c r="R20" s="91">
        <v>0.5</v>
      </c>
      <c r="S20" s="52">
        <v>0</v>
      </c>
      <c r="T20" s="6">
        <f t="shared" si="5"/>
        <v>0</v>
      </c>
      <c r="U20" s="91">
        <v>39</v>
      </c>
      <c r="V20" s="91">
        <v>25</v>
      </c>
      <c r="W20" s="91">
        <v>0.5</v>
      </c>
      <c r="X20" s="91">
        <f>200*(U20+1-V20)*W20/U20</f>
        <v>38.46153846153846</v>
      </c>
      <c r="Y20" s="6">
        <f t="shared" si="7"/>
        <v>39</v>
      </c>
      <c r="Z20" s="91">
        <v>54</v>
      </c>
      <c r="AA20" s="91">
        <v>18</v>
      </c>
      <c r="AB20" s="91">
        <v>1</v>
      </c>
      <c r="AC20" s="52">
        <f t="shared" si="8"/>
        <v>137.03703703703704</v>
      </c>
      <c r="AD20" s="6">
        <f t="shared" si="9"/>
        <v>138</v>
      </c>
      <c r="AE20" s="88">
        <f>LARGE(CHOOSE({1,2,3,4},O20,T20,Y20,AD20),1)+LARGE(CHOOSE({1,2,3,4},O20,T20,Y20,AD20),2)+J20</f>
        <v>280</v>
      </c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</row>
    <row r="21" spans="1:83" s="11" customFormat="1" ht="18.75" customHeight="1" x14ac:dyDescent="0.25">
      <c r="A21" s="18">
        <v>18</v>
      </c>
      <c r="B21" s="57" t="s">
        <v>99</v>
      </c>
      <c r="C21" s="57" t="s">
        <v>44</v>
      </c>
      <c r="D21" s="57" t="s">
        <v>7</v>
      </c>
      <c r="E21" s="101" t="s">
        <v>100</v>
      </c>
      <c r="F21" s="71">
        <v>49</v>
      </c>
      <c r="G21" s="71">
        <v>16</v>
      </c>
      <c r="H21" s="71">
        <v>1</v>
      </c>
      <c r="I21" s="52">
        <f t="shared" si="0"/>
        <v>138.77551020408163</v>
      </c>
      <c r="J21" s="6">
        <f t="shared" si="1"/>
        <v>139</v>
      </c>
      <c r="K21" s="71">
        <v>38</v>
      </c>
      <c r="L21" s="71" t="s">
        <v>35</v>
      </c>
      <c r="M21" s="71">
        <v>0.25</v>
      </c>
      <c r="N21" s="52">
        <v>0</v>
      </c>
      <c r="O21" s="6">
        <f t="shared" si="3"/>
        <v>0</v>
      </c>
      <c r="P21" s="91">
        <v>34</v>
      </c>
      <c r="Q21" s="91">
        <v>32</v>
      </c>
      <c r="R21" s="91">
        <v>0.5</v>
      </c>
      <c r="S21" s="52">
        <f>200*(P21+1-Q21)*R21/P21</f>
        <v>8.8235294117647065</v>
      </c>
      <c r="T21" s="6">
        <f t="shared" si="5"/>
        <v>9</v>
      </c>
      <c r="U21" s="91">
        <v>39</v>
      </c>
      <c r="V21" s="91" t="s">
        <v>35</v>
      </c>
      <c r="W21" s="91">
        <v>0.5</v>
      </c>
      <c r="X21" s="52">
        <v>0</v>
      </c>
      <c r="Y21" s="6">
        <f t="shared" si="7"/>
        <v>0</v>
      </c>
      <c r="Z21" s="91">
        <v>54</v>
      </c>
      <c r="AA21" s="91">
        <v>24</v>
      </c>
      <c r="AB21" s="91">
        <v>1</v>
      </c>
      <c r="AC21" s="52">
        <f t="shared" si="8"/>
        <v>114.81481481481481</v>
      </c>
      <c r="AD21" s="6">
        <f t="shared" si="9"/>
        <v>115</v>
      </c>
      <c r="AE21" s="88">
        <f>LARGE(CHOOSE({1,2,3,4},O21,T21,Y21,AD21),1)+LARGE(CHOOSE({1,2,3,4},O21,T21,Y21,AD21),2)+J21</f>
        <v>263</v>
      </c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</row>
    <row r="22" spans="1:83" ht="18.75" customHeight="1" x14ac:dyDescent="0.25">
      <c r="A22" s="18">
        <v>19</v>
      </c>
      <c r="B22" s="57" t="s">
        <v>189</v>
      </c>
      <c r="C22" s="2" t="s">
        <v>246</v>
      </c>
      <c r="D22" s="57" t="s">
        <v>10</v>
      </c>
      <c r="E22" s="101" t="s">
        <v>148</v>
      </c>
      <c r="F22" s="71">
        <v>49</v>
      </c>
      <c r="G22" s="71">
        <v>22</v>
      </c>
      <c r="H22" s="71">
        <v>1</v>
      </c>
      <c r="I22" s="52">
        <f t="shared" si="0"/>
        <v>114.28571428571429</v>
      </c>
      <c r="J22" s="6">
        <f t="shared" si="1"/>
        <v>115</v>
      </c>
      <c r="K22" s="71">
        <v>38</v>
      </c>
      <c r="L22" s="71" t="s">
        <v>35</v>
      </c>
      <c r="M22" s="71">
        <v>0.25</v>
      </c>
      <c r="N22" s="52">
        <v>0</v>
      </c>
      <c r="O22" s="6">
        <f t="shared" si="3"/>
        <v>0</v>
      </c>
      <c r="P22" s="91">
        <v>34</v>
      </c>
      <c r="Q22" s="91" t="s">
        <v>35</v>
      </c>
      <c r="R22" s="91">
        <v>0.5</v>
      </c>
      <c r="S22" s="52">
        <v>0</v>
      </c>
      <c r="T22" s="6">
        <f t="shared" si="5"/>
        <v>0</v>
      </c>
      <c r="U22" s="91">
        <v>39</v>
      </c>
      <c r="V22" s="91">
        <v>28</v>
      </c>
      <c r="W22" s="91">
        <v>0.5</v>
      </c>
      <c r="X22" s="91">
        <f>200*(U22+1-V22)*W22/U22</f>
        <v>30.76923076923077</v>
      </c>
      <c r="Y22" s="6">
        <f t="shared" si="7"/>
        <v>31</v>
      </c>
      <c r="Z22" s="91">
        <v>54</v>
      </c>
      <c r="AA22" s="18">
        <v>28</v>
      </c>
      <c r="AB22" s="91">
        <v>1</v>
      </c>
      <c r="AC22" s="52">
        <f t="shared" si="8"/>
        <v>100</v>
      </c>
      <c r="AD22" s="6">
        <f t="shared" si="9"/>
        <v>100</v>
      </c>
      <c r="AE22" s="88">
        <f>LARGE(CHOOSE({1,2,3,4},O22,T22,Y22,AD22),1)+LARGE(CHOOSE({1,2,3,4},O22,T22,Y22,AD22),2)+J22</f>
        <v>246</v>
      </c>
    </row>
    <row r="23" spans="1:83" ht="18.75" customHeight="1" x14ac:dyDescent="0.25">
      <c r="A23" s="18">
        <v>20</v>
      </c>
      <c r="B23" s="2" t="s">
        <v>171</v>
      </c>
      <c r="C23" s="2" t="s">
        <v>246</v>
      </c>
      <c r="D23" s="2" t="s">
        <v>7</v>
      </c>
      <c r="E23" s="59" t="s">
        <v>65</v>
      </c>
      <c r="F23" s="71">
        <v>49</v>
      </c>
      <c r="G23" s="71">
        <v>27</v>
      </c>
      <c r="H23" s="71">
        <v>1</v>
      </c>
      <c r="I23" s="52">
        <f t="shared" si="0"/>
        <v>93.877551020408163</v>
      </c>
      <c r="J23" s="6">
        <f t="shared" si="1"/>
        <v>94</v>
      </c>
      <c r="K23" s="71">
        <v>38</v>
      </c>
      <c r="L23" s="71">
        <v>14</v>
      </c>
      <c r="M23" s="71">
        <v>0.25</v>
      </c>
      <c r="N23" s="52">
        <f>200*(K23+1-L23)*M23/K23</f>
        <v>32.89473684210526</v>
      </c>
      <c r="O23" s="6">
        <f t="shared" si="3"/>
        <v>33</v>
      </c>
      <c r="P23" s="91">
        <v>34</v>
      </c>
      <c r="Q23" s="91">
        <v>10</v>
      </c>
      <c r="R23" s="91">
        <v>0.5</v>
      </c>
      <c r="S23" s="52">
        <f>200*(P23+1-Q23)*R23/P23</f>
        <v>73.529411764705884</v>
      </c>
      <c r="T23" s="6">
        <f t="shared" si="5"/>
        <v>74</v>
      </c>
      <c r="U23" s="91">
        <v>39</v>
      </c>
      <c r="V23" s="91">
        <v>13</v>
      </c>
      <c r="W23" s="91">
        <v>0.5</v>
      </c>
      <c r="X23" s="52">
        <f>200*(U23+1-V23)*W23/U23</f>
        <v>69.230769230769226</v>
      </c>
      <c r="Y23" s="6">
        <f t="shared" si="7"/>
        <v>70</v>
      </c>
      <c r="Z23" s="91">
        <v>54</v>
      </c>
      <c r="AA23" s="91" t="s">
        <v>35</v>
      </c>
      <c r="AB23" s="91">
        <v>1</v>
      </c>
      <c r="AC23" s="52">
        <v>0</v>
      </c>
      <c r="AD23" s="6">
        <f t="shared" si="9"/>
        <v>0</v>
      </c>
      <c r="AE23" s="88">
        <f>LARGE(CHOOSE({1,2,3,4},O23,T23,Y23,AD23),1)+LARGE(CHOOSE({1,2,3,4},O23,T23,Y23,AD23),2)+J23</f>
        <v>238</v>
      </c>
    </row>
    <row r="24" spans="1:83" ht="18.75" customHeight="1" x14ac:dyDescent="0.25">
      <c r="A24" s="18">
        <v>21</v>
      </c>
      <c r="B24" s="2" t="s">
        <v>258</v>
      </c>
      <c r="C24" s="2" t="s">
        <v>246</v>
      </c>
      <c r="D24" s="2" t="s">
        <v>7</v>
      </c>
      <c r="E24" s="59" t="s">
        <v>69</v>
      </c>
      <c r="F24" s="71">
        <v>49</v>
      </c>
      <c r="G24" s="71">
        <v>23</v>
      </c>
      <c r="H24" s="71">
        <v>1</v>
      </c>
      <c r="I24" s="52">
        <f t="shared" si="0"/>
        <v>110.20408163265306</v>
      </c>
      <c r="J24" s="6">
        <f t="shared" si="1"/>
        <v>111</v>
      </c>
      <c r="K24" s="71">
        <v>38</v>
      </c>
      <c r="L24" s="71">
        <v>25</v>
      </c>
      <c r="M24" s="71">
        <v>0.25</v>
      </c>
      <c r="N24" s="52">
        <f>200*(K24+1-L24)*M24/K24</f>
        <v>18.421052631578949</v>
      </c>
      <c r="O24" s="6">
        <f t="shared" si="3"/>
        <v>19</v>
      </c>
      <c r="P24" s="91">
        <v>34</v>
      </c>
      <c r="Q24" s="91">
        <v>27</v>
      </c>
      <c r="R24" s="91">
        <v>0.5</v>
      </c>
      <c r="S24" s="52">
        <f>200*(P24+1-Q24)*R24/P24</f>
        <v>23.529411764705884</v>
      </c>
      <c r="T24" s="6">
        <f t="shared" si="5"/>
        <v>24</v>
      </c>
      <c r="U24" s="91">
        <v>39</v>
      </c>
      <c r="V24" s="91">
        <v>29</v>
      </c>
      <c r="W24" s="91">
        <v>0.5</v>
      </c>
      <c r="X24" s="52">
        <f>200*(U24+1-V24)*W24/U24</f>
        <v>28.205128205128204</v>
      </c>
      <c r="Y24" s="6">
        <f t="shared" si="7"/>
        <v>29</v>
      </c>
      <c r="Z24" s="91">
        <v>54</v>
      </c>
      <c r="AA24" s="91">
        <v>33</v>
      </c>
      <c r="AB24" s="91">
        <v>1</v>
      </c>
      <c r="AC24" s="52">
        <f t="shared" ref="AC24:AC33" si="11">200*(Z24+1-AA24)*AB24/Z24</f>
        <v>81.481481481481481</v>
      </c>
      <c r="AD24" s="6">
        <f t="shared" si="9"/>
        <v>82</v>
      </c>
      <c r="AE24" s="88">
        <f>LARGE(CHOOSE({1,2,3,4},O24,T24,Y24,AD24),1)+LARGE(CHOOSE({1,2,3,4},O24,T24,Y24,AD24),2)+J24</f>
        <v>222</v>
      </c>
    </row>
    <row r="25" spans="1:83" ht="18.75" customHeight="1" x14ac:dyDescent="0.25">
      <c r="A25" s="18">
        <v>22</v>
      </c>
      <c r="B25" s="2" t="s">
        <v>187</v>
      </c>
      <c r="C25" s="2" t="s">
        <v>43</v>
      </c>
      <c r="D25" s="2" t="s">
        <v>7</v>
      </c>
      <c r="E25" s="59" t="s">
        <v>64</v>
      </c>
      <c r="F25" s="71">
        <v>49</v>
      </c>
      <c r="G25" s="71" t="s">
        <v>35</v>
      </c>
      <c r="H25" s="71">
        <v>1</v>
      </c>
      <c r="I25" s="52">
        <v>0</v>
      </c>
      <c r="J25" s="6">
        <f t="shared" si="1"/>
        <v>0</v>
      </c>
      <c r="K25" s="71">
        <v>38</v>
      </c>
      <c r="L25" s="71">
        <v>8</v>
      </c>
      <c r="M25" s="71">
        <v>0.25</v>
      </c>
      <c r="N25" s="52">
        <f>200*(K25+1-L25)*M25/K25</f>
        <v>40.789473684210527</v>
      </c>
      <c r="O25" s="6">
        <f t="shared" si="3"/>
        <v>41</v>
      </c>
      <c r="P25" s="91">
        <v>34</v>
      </c>
      <c r="Q25" s="91">
        <v>15</v>
      </c>
      <c r="R25" s="91">
        <v>0.5</v>
      </c>
      <c r="S25" s="52">
        <f>200*(P25+1-Q25)*R25/P25</f>
        <v>58.823529411764703</v>
      </c>
      <c r="T25" s="6">
        <f t="shared" si="5"/>
        <v>59</v>
      </c>
      <c r="U25" s="91">
        <v>39</v>
      </c>
      <c r="V25" s="91">
        <v>19</v>
      </c>
      <c r="W25" s="91">
        <v>0.5</v>
      </c>
      <c r="X25" s="52">
        <f>200*(U25+1-V25)*W25/U25</f>
        <v>53.846153846153847</v>
      </c>
      <c r="Y25" s="6">
        <f t="shared" si="7"/>
        <v>54</v>
      </c>
      <c r="Z25" s="91">
        <v>54</v>
      </c>
      <c r="AA25" s="91">
        <v>13</v>
      </c>
      <c r="AB25" s="91">
        <v>1</v>
      </c>
      <c r="AC25" s="52">
        <f t="shared" si="11"/>
        <v>155.55555555555554</v>
      </c>
      <c r="AD25" s="6">
        <f t="shared" si="9"/>
        <v>156</v>
      </c>
      <c r="AE25" s="88">
        <f>LARGE(CHOOSE({1,2,3,4},O25,T25,Y25,AD25),1)+LARGE(CHOOSE({1,2,3,4},O25,T25,Y25,AD25),2)+J25</f>
        <v>215</v>
      </c>
    </row>
    <row r="26" spans="1:83" ht="18.75" customHeight="1" x14ac:dyDescent="0.25">
      <c r="A26" s="18">
        <v>23</v>
      </c>
      <c r="B26" s="57" t="s">
        <v>63</v>
      </c>
      <c r="C26" s="2" t="s">
        <v>49</v>
      </c>
      <c r="D26" s="2" t="s">
        <v>7</v>
      </c>
      <c r="E26" s="101" t="s">
        <v>70</v>
      </c>
      <c r="F26" s="71">
        <v>49</v>
      </c>
      <c r="G26" s="71" t="s">
        <v>35</v>
      </c>
      <c r="H26" s="71">
        <v>1</v>
      </c>
      <c r="I26" s="52">
        <v>0</v>
      </c>
      <c r="J26" s="6">
        <f t="shared" si="1"/>
        <v>0</v>
      </c>
      <c r="K26" s="71">
        <v>38</v>
      </c>
      <c r="L26" s="71">
        <v>21</v>
      </c>
      <c r="M26" s="71">
        <v>0.25</v>
      </c>
      <c r="N26" s="52">
        <f>200*(K26+1-L26)*M26/K26</f>
        <v>23.684210526315791</v>
      </c>
      <c r="O26" s="6">
        <f t="shared" si="3"/>
        <v>24</v>
      </c>
      <c r="P26" s="91">
        <v>34</v>
      </c>
      <c r="Q26" s="91">
        <v>21</v>
      </c>
      <c r="R26" s="91">
        <v>0.5</v>
      </c>
      <c r="S26" s="52">
        <f>200*(P26+1-Q26)*R26/P26</f>
        <v>41.176470588235297</v>
      </c>
      <c r="T26" s="6">
        <f t="shared" si="5"/>
        <v>42</v>
      </c>
      <c r="U26" s="91">
        <v>39</v>
      </c>
      <c r="V26" s="91">
        <v>24</v>
      </c>
      <c r="W26" s="91">
        <v>0.5</v>
      </c>
      <c r="X26" s="52">
        <f>200*(U26+1-V26)*W26/U26</f>
        <v>41.025641025641029</v>
      </c>
      <c r="Y26" s="6">
        <f t="shared" si="7"/>
        <v>42</v>
      </c>
      <c r="Z26" s="91">
        <v>54</v>
      </c>
      <c r="AA26" s="91">
        <v>10</v>
      </c>
      <c r="AB26" s="91">
        <v>1</v>
      </c>
      <c r="AC26" s="52">
        <f t="shared" si="11"/>
        <v>166.66666666666666</v>
      </c>
      <c r="AD26" s="6">
        <f t="shared" si="9"/>
        <v>167</v>
      </c>
      <c r="AE26" s="88">
        <f>LARGE(CHOOSE({1,2,3,4},O26,T26,Y26,AD26),1)+LARGE(CHOOSE({1,2,3,4},O26,T26,Y26,AD26),2)+J26</f>
        <v>209</v>
      </c>
    </row>
    <row r="27" spans="1:83" ht="18.75" customHeight="1" x14ac:dyDescent="0.25">
      <c r="A27" s="18">
        <v>24</v>
      </c>
      <c r="B27" s="57" t="s">
        <v>115</v>
      </c>
      <c r="C27" s="2" t="s">
        <v>49</v>
      </c>
      <c r="D27" s="2" t="s">
        <v>10</v>
      </c>
      <c r="E27" s="59" t="s">
        <v>128</v>
      </c>
      <c r="F27" s="71">
        <v>49</v>
      </c>
      <c r="G27" s="56" t="s">
        <v>203</v>
      </c>
      <c r="H27" s="71">
        <v>1</v>
      </c>
      <c r="I27" s="52">
        <f>200*(F27+1-G27)*H27/F27</f>
        <v>106.12244897959184</v>
      </c>
      <c r="J27" s="6">
        <f t="shared" si="1"/>
        <v>107</v>
      </c>
      <c r="K27" s="71">
        <v>38</v>
      </c>
      <c r="L27" s="71">
        <v>28</v>
      </c>
      <c r="M27" s="71">
        <v>0.25</v>
      </c>
      <c r="N27" s="52">
        <f>200*(K27+1-L27)*M27/K27</f>
        <v>14.473684210526315</v>
      </c>
      <c r="O27" s="6">
        <f t="shared" si="3"/>
        <v>15</v>
      </c>
      <c r="P27" s="91">
        <v>34</v>
      </c>
      <c r="Q27" s="91" t="s">
        <v>35</v>
      </c>
      <c r="R27" s="91">
        <v>0.5</v>
      </c>
      <c r="S27" s="52">
        <v>0</v>
      </c>
      <c r="T27" s="6">
        <f t="shared" si="5"/>
        <v>0</v>
      </c>
      <c r="U27" s="91">
        <v>39</v>
      </c>
      <c r="V27" s="91" t="s">
        <v>35</v>
      </c>
      <c r="W27" s="91">
        <v>0.5</v>
      </c>
      <c r="X27" s="52">
        <v>0</v>
      </c>
      <c r="Y27" s="6">
        <f t="shared" si="7"/>
        <v>0</v>
      </c>
      <c r="Z27" s="91">
        <v>54</v>
      </c>
      <c r="AA27" s="91">
        <v>34</v>
      </c>
      <c r="AB27" s="91">
        <v>1</v>
      </c>
      <c r="AC27" s="52">
        <f t="shared" si="11"/>
        <v>77.777777777777771</v>
      </c>
      <c r="AD27" s="6">
        <f t="shared" si="9"/>
        <v>78</v>
      </c>
      <c r="AE27" s="88">
        <f>LARGE(CHOOSE({1,2,3,4},O27,T27,Y27,AD27),1)+LARGE(CHOOSE({1,2,3,4},O27,T27,Y27,AD27),2)+J27</f>
        <v>200</v>
      </c>
    </row>
    <row r="28" spans="1:83" s="84" customFormat="1" ht="18.75" customHeight="1" x14ac:dyDescent="0.25">
      <c r="A28" s="18">
        <v>25</v>
      </c>
      <c r="B28" s="57" t="s">
        <v>190</v>
      </c>
      <c r="C28" s="2" t="s">
        <v>246</v>
      </c>
      <c r="D28" s="57" t="s">
        <v>10</v>
      </c>
      <c r="E28" s="101" t="s">
        <v>197</v>
      </c>
      <c r="F28" s="71">
        <v>49</v>
      </c>
      <c r="G28" s="71">
        <v>31</v>
      </c>
      <c r="H28" s="71">
        <v>1</v>
      </c>
      <c r="I28" s="52">
        <f>200*(F28+1-G28)*H28/F28</f>
        <v>77.551020408163268</v>
      </c>
      <c r="J28" s="6">
        <f t="shared" si="1"/>
        <v>78</v>
      </c>
      <c r="K28" s="71">
        <v>38</v>
      </c>
      <c r="L28" s="71" t="s">
        <v>35</v>
      </c>
      <c r="M28" s="71">
        <v>0.25</v>
      </c>
      <c r="N28" s="52">
        <v>0</v>
      </c>
      <c r="O28" s="6">
        <f t="shared" si="3"/>
        <v>0</v>
      </c>
      <c r="P28" s="91">
        <v>34</v>
      </c>
      <c r="Q28" s="91" t="s">
        <v>35</v>
      </c>
      <c r="R28" s="91">
        <v>0.5</v>
      </c>
      <c r="S28" s="52">
        <v>0</v>
      </c>
      <c r="T28" s="6">
        <f t="shared" si="5"/>
        <v>0</v>
      </c>
      <c r="U28" s="91">
        <v>39</v>
      </c>
      <c r="V28" s="91">
        <v>30</v>
      </c>
      <c r="W28" s="91">
        <v>0.5</v>
      </c>
      <c r="X28" s="91">
        <f>200*(U28+1-V28)*W28/U28</f>
        <v>25.641025641025642</v>
      </c>
      <c r="Y28" s="6">
        <f t="shared" si="7"/>
        <v>26</v>
      </c>
      <c r="Z28" s="91">
        <v>54</v>
      </c>
      <c r="AA28" s="91">
        <v>31</v>
      </c>
      <c r="AB28" s="91">
        <v>1</v>
      </c>
      <c r="AC28" s="52">
        <f t="shared" si="11"/>
        <v>88.888888888888886</v>
      </c>
      <c r="AD28" s="6">
        <f t="shared" si="9"/>
        <v>89</v>
      </c>
      <c r="AE28" s="88">
        <f>LARGE(CHOOSE({1,2,3,4},O28,T28,Y28,AD28),1)+LARGE(CHOOSE({1,2,3,4},O28,T28,Y28,AD28),2)+J28</f>
        <v>193</v>
      </c>
    </row>
    <row r="29" spans="1:83" ht="18.75" customHeight="1" x14ac:dyDescent="0.25">
      <c r="A29" s="18">
        <v>26</v>
      </c>
      <c r="B29" s="2" t="s">
        <v>120</v>
      </c>
      <c r="C29" s="2" t="s">
        <v>42</v>
      </c>
      <c r="D29" s="2" t="s">
        <v>7</v>
      </c>
      <c r="E29" s="59" t="s">
        <v>68</v>
      </c>
      <c r="F29" s="71">
        <v>49</v>
      </c>
      <c r="G29" s="71" t="s">
        <v>35</v>
      </c>
      <c r="H29" s="71">
        <v>1</v>
      </c>
      <c r="I29" s="52">
        <v>0</v>
      </c>
      <c r="J29" s="6">
        <f t="shared" si="1"/>
        <v>0</v>
      </c>
      <c r="K29" s="71">
        <v>38</v>
      </c>
      <c r="L29" s="71">
        <v>16</v>
      </c>
      <c r="M29" s="71">
        <v>0.25</v>
      </c>
      <c r="N29" s="52">
        <f>200*(K29+1-L29)*M29/K29</f>
        <v>30.263157894736842</v>
      </c>
      <c r="O29" s="6">
        <f t="shared" si="3"/>
        <v>31</v>
      </c>
      <c r="P29" s="91">
        <v>34</v>
      </c>
      <c r="Q29" s="91">
        <v>18</v>
      </c>
      <c r="R29" s="91">
        <v>0.5</v>
      </c>
      <c r="S29" s="52">
        <f>200*(P29+1-Q29)*R29/P29</f>
        <v>50</v>
      </c>
      <c r="T29" s="6">
        <f t="shared" si="5"/>
        <v>50</v>
      </c>
      <c r="U29" s="91">
        <v>39</v>
      </c>
      <c r="V29" s="91">
        <v>21</v>
      </c>
      <c r="W29" s="91">
        <v>0.5</v>
      </c>
      <c r="X29" s="52">
        <f>200*(U29+1-V29)*W29/U29</f>
        <v>48.717948717948715</v>
      </c>
      <c r="Y29" s="6">
        <f t="shared" si="7"/>
        <v>49</v>
      </c>
      <c r="Z29" s="91">
        <v>54</v>
      </c>
      <c r="AA29" s="91">
        <v>20</v>
      </c>
      <c r="AB29" s="91">
        <v>1</v>
      </c>
      <c r="AC29" s="52">
        <f t="shared" si="11"/>
        <v>129.62962962962962</v>
      </c>
      <c r="AD29" s="6">
        <f t="shared" si="9"/>
        <v>130</v>
      </c>
      <c r="AE29" s="88">
        <f>LARGE(CHOOSE({1,2,3,4},O29,T29,Y29,AD29),1)+LARGE(CHOOSE({1,2,3,4},O29,T29,Y29,AD29),2)+J29</f>
        <v>180</v>
      </c>
    </row>
    <row r="30" spans="1:83" ht="21.75" customHeight="1" x14ac:dyDescent="0.25">
      <c r="A30" s="18">
        <v>27</v>
      </c>
      <c r="B30" s="57" t="s">
        <v>116</v>
      </c>
      <c r="C30" s="57" t="s">
        <v>45</v>
      </c>
      <c r="D30" s="57" t="s">
        <v>7</v>
      </c>
      <c r="E30" s="59" t="s">
        <v>125</v>
      </c>
      <c r="F30" s="71">
        <v>49</v>
      </c>
      <c r="G30" s="56" t="s">
        <v>204</v>
      </c>
      <c r="H30" s="71">
        <v>1</v>
      </c>
      <c r="I30" s="52">
        <f>200*(F30+1-G30)*H30/F30</f>
        <v>81.632653061224488</v>
      </c>
      <c r="J30" s="6">
        <f t="shared" si="1"/>
        <v>82</v>
      </c>
      <c r="K30" s="71">
        <v>38</v>
      </c>
      <c r="L30" s="71" t="s">
        <v>35</v>
      </c>
      <c r="M30" s="71">
        <v>0.25</v>
      </c>
      <c r="N30" s="52">
        <v>0</v>
      </c>
      <c r="O30" s="6">
        <f t="shared" si="3"/>
        <v>0</v>
      </c>
      <c r="P30" s="91">
        <v>34</v>
      </c>
      <c r="Q30" s="91" t="s">
        <v>35</v>
      </c>
      <c r="R30" s="91">
        <v>0.5</v>
      </c>
      <c r="S30" s="52">
        <v>0</v>
      </c>
      <c r="T30" s="6">
        <f t="shared" si="5"/>
        <v>0</v>
      </c>
      <c r="U30" s="91">
        <v>39</v>
      </c>
      <c r="V30" s="91">
        <v>31</v>
      </c>
      <c r="W30" s="91">
        <v>0.5</v>
      </c>
      <c r="X30" s="52">
        <f>200*(U30+1-V30)*W30/U30</f>
        <v>23.076923076923077</v>
      </c>
      <c r="Y30" s="6">
        <f t="shared" si="7"/>
        <v>24</v>
      </c>
      <c r="Z30" s="91">
        <v>54</v>
      </c>
      <c r="AA30" s="18">
        <v>37</v>
      </c>
      <c r="AB30" s="91">
        <v>1</v>
      </c>
      <c r="AC30" s="52">
        <f t="shared" si="11"/>
        <v>66.666666666666671</v>
      </c>
      <c r="AD30" s="6">
        <f t="shared" si="9"/>
        <v>67</v>
      </c>
      <c r="AE30" s="88">
        <f>LARGE(CHOOSE({1,2,3,4},O30,T30,Y30,AD30),1)+LARGE(CHOOSE({1,2,3,4},O30,T30,Y30,AD30),2)+J30</f>
        <v>173</v>
      </c>
    </row>
    <row r="31" spans="1:83" ht="21.75" customHeight="1" x14ac:dyDescent="0.25">
      <c r="A31" s="18">
        <v>28</v>
      </c>
      <c r="B31" s="57" t="s">
        <v>191</v>
      </c>
      <c r="C31" s="57" t="s">
        <v>48</v>
      </c>
      <c r="D31" s="57" t="s">
        <v>7</v>
      </c>
      <c r="E31" s="101" t="s">
        <v>198</v>
      </c>
      <c r="F31" s="71">
        <v>49</v>
      </c>
      <c r="G31" s="71">
        <v>32</v>
      </c>
      <c r="H31" s="71">
        <v>1</v>
      </c>
      <c r="I31" s="52">
        <f>200*(F31+1-G31)*H31/F31</f>
        <v>73.469387755102048</v>
      </c>
      <c r="J31" s="6">
        <f t="shared" si="1"/>
        <v>74</v>
      </c>
      <c r="K31" s="71">
        <v>38</v>
      </c>
      <c r="L31" s="71" t="s">
        <v>35</v>
      </c>
      <c r="M31" s="71">
        <v>0.25</v>
      </c>
      <c r="N31" s="52">
        <v>0</v>
      </c>
      <c r="O31" s="6">
        <f t="shared" si="3"/>
        <v>0</v>
      </c>
      <c r="P31" s="91">
        <v>34</v>
      </c>
      <c r="Q31" s="91" t="s">
        <v>35</v>
      </c>
      <c r="R31" s="91">
        <v>0.5</v>
      </c>
      <c r="S31" s="52">
        <v>0</v>
      </c>
      <c r="T31" s="6">
        <f t="shared" si="5"/>
        <v>0</v>
      </c>
      <c r="U31" s="91">
        <v>39</v>
      </c>
      <c r="V31" s="91">
        <v>34</v>
      </c>
      <c r="W31" s="91">
        <v>0.5</v>
      </c>
      <c r="X31" s="91">
        <f>200*(U31+1-V31)*W31/U31</f>
        <v>15.384615384615385</v>
      </c>
      <c r="Y31" s="6">
        <f t="shared" si="7"/>
        <v>16</v>
      </c>
      <c r="Z31" s="91">
        <v>54</v>
      </c>
      <c r="AA31" s="91">
        <v>36</v>
      </c>
      <c r="AB31" s="91">
        <v>1</v>
      </c>
      <c r="AC31" s="52">
        <f t="shared" si="11"/>
        <v>70.370370370370367</v>
      </c>
      <c r="AD31" s="6">
        <f t="shared" si="9"/>
        <v>71</v>
      </c>
      <c r="AE31" s="88">
        <f>LARGE(CHOOSE({1,2,3,4},O31,T31,Y31,AD31),1)+LARGE(CHOOSE({1,2,3,4},O31,T31,Y31,AD31),2)+J31</f>
        <v>161</v>
      </c>
    </row>
    <row r="32" spans="1:83" ht="21.75" customHeight="1" x14ac:dyDescent="0.25">
      <c r="A32" s="18">
        <v>29</v>
      </c>
      <c r="B32" s="57" t="s">
        <v>77</v>
      </c>
      <c r="C32" s="2" t="s">
        <v>40</v>
      </c>
      <c r="D32" s="2" t="s">
        <v>10</v>
      </c>
      <c r="E32" s="59" t="s">
        <v>78</v>
      </c>
      <c r="F32" s="71">
        <v>49</v>
      </c>
      <c r="G32" s="71" t="s">
        <v>35</v>
      </c>
      <c r="H32" s="71">
        <v>1</v>
      </c>
      <c r="I32" s="52">
        <v>0</v>
      </c>
      <c r="J32" s="6">
        <f t="shared" si="1"/>
        <v>0</v>
      </c>
      <c r="K32" s="71">
        <v>38</v>
      </c>
      <c r="L32" s="71">
        <v>12</v>
      </c>
      <c r="M32" s="71">
        <v>0.25</v>
      </c>
      <c r="N32" s="52">
        <f>200*(K32+1-L32)*M32/K32</f>
        <v>35.526315789473685</v>
      </c>
      <c r="O32" s="6">
        <f t="shared" si="3"/>
        <v>36</v>
      </c>
      <c r="P32" s="91">
        <v>34</v>
      </c>
      <c r="Q32" s="91">
        <v>25</v>
      </c>
      <c r="R32" s="91">
        <v>0.5</v>
      </c>
      <c r="S32" s="52">
        <f>200*(P32+1-Q32)*R32/P32</f>
        <v>29.411764705882351</v>
      </c>
      <c r="T32" s="6">
        <f t="shared" si="5"/>
        <v>30</v>
      </c>
      <c r="U32" s="91">
        <v>39</v>
      </c>
      <c r="V32" s="91" t="s">
        <v>35</v>
      </c>
      <c r="W32" s="91">
        <v>0.5</v>
      </c>
      <c r="X32" s="52">
        <v>0</v>
      </c>
      <c r="Y32" s="6">
        <f t="shared" si="7"/>
        <v>0</v>
      </c>
      <c r="Z32" s="91">
        <v>54</v>
      </c>
      <c r="AA32" s="91">
        <v>23</v>
      </c>
      <c r="AB32" s="91">
        <v>1</v>
      </c>
      <c r="AC32" s="52">
        <f t="shared" si="11"/>
        <v>118.51851851851852</v>
      </c>
      <c r="AD32" s="6">
        <f t="shared" si="9"/>
        <v>119</v>
      </c>
      <c r="AE32" s="88">
        <f>LARGE(CHOOSE({1,2,3,4},O32,T32,Y32,AD32),1)+LARGE(CHOOSE({1,2,3,4},O32,T32,Y32,AD32),2)+J32</f>
        <v>155</v>
      </c>
    </row>
    <row r="33" spans="1:31" ht="21.75" customHeight="1" x14ac:dyDescent="0.25">
      <c r="A33" s="18">
        <v>30</v>
      </c>
      <c r="B33" s="57" t="s">
        <v>247</v>
      </c>
      <c r="C33" s="57" t="s">
        <v>40</v>
      </c>
      <c r="D33" s="57" t="s">
        <v>7</v>
      </c>
      <c r="E33" s="100" t="s">
        <v>248</v>
      </c>
      <c r="F33" s="71">
        <v>49</v>
      </c>
      <c r="G33" s="71" t="s">
        <v>35</v>
      </c>
      <c r="H33" s="71">
        <v>1</v>
      </c>
      <c r="I33" s="52">
        <v>0</v>
      </c>
      <c r="J33" s="6">
        <f t="shared" si="1"/>
        <v>0</v>
      </c>
      <c r="K33" s="71">
        <v>38</v>
      </c>
      <c r="L33" s="71" t="s">
        <v>35</v>
      </c>
      <c r="M33" s="71">
        <v>0.25</v>
      </c>
      <c r="N33" s="52">
        <v>0</v>
      </c>
      <c r="O33" s="6">
        <f t="shared" si="3"/>
        <v>0</v>
      </c>
      <c r="P33" s="91">
        <v>34</v>
      </c>
      <c r="Q33" s="91" t="s">
        <v>35</v>
      </c>
      <c r="R33" s="91">
        <v>0.5</v>
      </c>
      <c r="S33" s="52">
        <v>0</v>
      </c>
      <c r="T33" s="6">
        <f t="shared" si="5"/>
        <v>0</v>
      </c>
      <c r="U33" s="91">
        <v>39</v>
      </c>
      <c r="V33" s="91" t="s">
        <v>35</v>
      </c>
      <c r="W33" s="91">
        <v>0.5</v>
      </c>
      <c r="X33" s="52">
        <v>0</v>
      </c>
      <c r="Y33" s="6">
        <f t="shared" si="7"/>
        <v>0</v>
      </c>
      <c r="Z33" s="91">
        <v>54</v>
      </c>
      <c r="AA33" s="91">
        <v>16</v>
      </c>
      <c r="AB33" s="91">
        <v>1</v>
      </c>
      <c r="AC33" s="52">
        <f t="shared" si="11"/>
        <v>144.44444444444446</v>
      </c>
      <c r="AD33" s="6">
        <f t="shared" si="9"/>
        <v>145</v>
      </c>
      <c r="AE33" s="88">
        <f>LARGE(CHOOSE({1,2,3,4},O33,T33,Y33,AD33),1)+LARGE(CHOOSE({1,2,3,4},O33,T33,Y33,AD33),2)+J33</f>
        <v>145</v>
      </c>
    </row>
    <row r="34" spans="1:31" ht="21.75" customHeight="1" x14ac:dyDescent="0.25">
      <c r="A34" s="18">
        <v>31</v>
      </c>
      <c r="B34" s="57" t="s">
        <v>29</v>
      </c>
      <c r="C34" s="57" t="s">
        <v>46</v>
      </c>
      <c r="D34" s="57" t="s">
        <v>7</v>
      </c>
      <c r="E34" s="59" t="s">
        <v>37</v>
      </c>
      <c r="F34" s="71">
        <v>49</v>
      </c>
      <c r="G34" s="71">
        <v>26</v>
      </c>
      <c r="H34" s="71">
        <v>1</v>
      </c>
      <c r="I34" s="52">
        <f>200*(F34+1-G34)*H34/F34</f>
        <v>97.959183673469383</v>
      </c>
      <c r="J34" s="6">
        <f t="shared" si="1"/>
        <v>98</v>
      </c>
      <c r="K34" s="71">
        <v>38</v>
      </c>
      <c r="L34" s="71" t="s">
        <v>35</v>
      </c>
      <c r="M34" s="71">
        <v>0.25</v>
      </c>
      <c r="N34" s="52">
        <v>0</v>
      </c>
      <c r="O34" s="6">
        <f t="shared" si="3"/>
        <v>0</v>
      </c>
      <c r="P34" s="91">
        <v>34</v>
      </c>
      <c r="Q34" s="91">
        <v>28</v>
      </c>
      <c r="R34" s="91">
        <v>0.5</v>
      </c>
      <c r="S34" s="52">
        <f>200*(P34+1-Q34)*R34/P34</f>
        <v>20.588235294117649</v>
      </c>
      <c r="T34" s="6">
        <f t="shared" si="5"/>
        <v>21</v>
      </c>
      <c r="U34" s="91">
        <v>39</v>
      </c>
      <c r="V34" s="91">
        <v>32</v>
      </c>
      <c r="W34" s="91">
        <v>0.5</v>
      </c>
      <c r="X34" s="52">
        <f>200*(U34+1-V34)*W34/U34</f>
        <v>20.512820512820515</v>
      </c>
      <c r="Y34" s="6">
        <f t="shared" si="7"/>
        <v>21</v>
      </c>
      <c r="Z34" s="91">
        <v>54</v>
      </c>
      <c r="AA34" s="91" t="s">
        <v>35</v>
      </c>
      <c r="AB34" s="91">
        <v>1</v>
      </c>
      <c r="AC34" s="52">
        <v>0</v>
      </c>
      <c r="AD34" s="6">
        <f t="shared" si="9"/>
        <v>0</v>
      </c>
      <c r="AE34" s="88">
        <f>LARGE(CHOOSE({1,2,3,4},O34,T34,Y34,AD34),1)+LARGE(CHOOSE({1,2,3,4},O34,T34,Y34,AD34),2)+J34</f>
        <v>140</v>
      </c>
    </row>
    <row r="35" spans="1:31" ht="21.75" customHeight="1" x14ac:dyDescent="0.25">
      <c r="A35" s="18">
        <v>32</v>
      </c>
      <c r="B35" s="57" t="s">
        <v>194</v>
      </c>
      <c r="C35" s="57" t="s">
        <v>47</v>
      </c>
      <c r="D35" s="57" t="s">
        <v>10</v>
      </c>
      <c r="E35" s="101" t="s">
        <v>201</v>
      </c>
      <c r="F35" s="71">
        <v>49</v>
      </c>
      <c r="G35" s="71">
        <v>33</v>
      </c>
      <c r="H35" s="71">
        <v>1</v>
      </c>
      <c r="I35" s="52">
        <f>200*(F35+1-G35)*H35/F35</f>
        <v>69.387755102040813</v>
      </c>
      <c r="J35" s="6">
        <f t="shared" si="1"/>
        <v>70</v>
      </c>
      <c r="K35" s="71">
        <v>38</v>
      </c>
      <c r="L35" s="71" t="s">
        <v>35</v>
      </c>
      <c r="M35" s="71">
        <v>0.25</v>
      </c>
      <c r="N35" s="52">
        <v>0</v>
      </c>
      <c r="O35" s="6">
        <f t="shared" si="3"/>
        <v>0</v>
      </c>
      <c r="P35" s="91">
        <v>34</v>
      </c>
      <c r="Q35" s="91" t="s">
        <v>35</v>
      </c>
      <c r="R35" s="91">
        <v>0.5</v>
      </c>
      <c r="S35" s="52">
        <v>0</v>
      </c>
      <c r="T35" s="6">
        <f t="shared" si="5"/>
        <v>0</v>
      </c>
      <c r="U35" s="91">
        <v>39</v>
      </c>
      <c r="V35" s="91">
        <v>38</v>
      </c>
      <c r="W35" s="91">
        <v>0.5</v>
      </c>
      <c r="X35" s="91">
        <f>200*(U35+1-V35)*W35/U35</f>
        <v>5.1282051282051286</v>
      </c>
      <c r="Y35" s="6">
        <f t="shared" si="7"/>
        <v>6</v>
      </c>
      <c r="Z35" s="91">
        <v>54</v>
      </c>
      <c r="AA35" s="91">
        <v>38</v>
      </c>
      <c r="AB35" s="91">
        <v>1</v>
      </c>
      <c r="AC35" s="52">
        <f t="shared" ref="AC35:AC45" si="12">200*(Z35+1-AA35)*AB35/Z35</f>
        <v>62.962962962962962</v>
      </c>
      <c r="AD35" s="6">
        <f t="shared" si="9"/>
        <v>63</v>
      </c>
      <c r="AE35" s="88">
        <f>LARGE(CHOOSE({1,2,3,4},O35,T35,Y35,AD35),1)+LARGE(CHOOSE({1,2,3,4},O35,T35,Y35,AD35),2)+J35</f>
        <v>139</v>
      </c>
    </row>
    <row r="36" spans="1:31" ht="24" customHeight="1" x14ac:dyDescent="0.25">
      <c r="A36" s="18">
        <v>33</v>
      </c>
      <c r="B36" s="57" t="s">
        <v>193</v>
      </c>
      <c r="C36" s="8" t="s">
        <v>47</v>
      </c>
      <c r="D36" s="57" t="s">
        <v>10</v>
      </c>
      <c r="E36" s="101" t="s">
        <v>200</v>
      </c>
      <c r="F36" s="71">
        <v>49</v>
      </c>
      <c r="G36" s="71">
        <v>29</v>
      </c>
      <c r="H36" s="71">
        <v>1</v>
      </c>
      <c r="I36" s="52">
        <f>200*(F36+1-G36)*H36/F36</f>
        <v>85.714285714285708</v>
      </c>
      <c r="J36" s="6">
        <f t="shared" si="1"/>
        <v>86</v>
      </c>
      <c r="K36" s="71">
        <v>38</v>
      </c>
      <c r="L36" s="71" t="s">
        <v>35</v>
      </c>
      <c r="M36" s="71">
        <v>0.25</v>
      </c>
      <c r="N36" s="52">
        <v>0</v>
      </c>
      <c r="O36" s="6">
        <f t="shared" ref="O36:O67" si="13">ROUNDUP(N36,0)</f>
        <v>0</v>
      </c>
      <c r="P36" s="91">
        <v>34</v>
      </c>
      <c r="Q36" s="91" t="s">
        <v>35</v>
      </c>
      <c r="R36" s="91">
        <v>0.5</v>
      </c>
      <c r="S36" s="52">
        <v>0</v>
      </c>
      <c r="T36" s="6">
        <f t="shared" ref="T36:T67" si="14">ROUNDUP(S36,0)</f>
        <v>0</v>
      </c>
      <c r="U36" s="91">
        <v>39</v>
      </c>
      <c r="V36" s="91">
        <v>37</v>
      </c>
      <c r="W36" s="91">
        <v>0.5</v>
      </c>
      <c r="X36" s="91">
        <f>200*(U36+1-V36)*W36/U36</f>
        <v>7.6923076923076925</v>
      </c>
      <c r="Y36" s="6">
        <f t="shared" ref="Y36:Y67" si="15">ROUNDUP(X36,0)</f>
        <v>8</v>
      </c>
      <c r="Z36" s="91">
        <v>54</v>
      </c>
      <c r="AA36" s="91">
        <v>45</v>
      </c>
      <c r="AB36" s="91">
        <v>1</v>
      </c>
      <c r="AC36" s="52">
        <f t="shared" si="12"/>
        <v>37.037037037037038</v>
      </c>
      <c r="AD36" s="6">
        <f t="shared" ref="AD36:AD67" si="16">ROUNDUP(AC36,0)</f>
        <v>38</v>
      </c>
      <c r="AE36" s="88">
        <f>LARGE(CHOOSE({1,2,3,4},O36,T36,Y36,AD36),1)+LARGE(CHOOSE({1,2,3,4},O36,T36,Y36,AD36),2)+J36</f>
        <v>132</v>
      </c>
    </row>
    <row r="37" spans="1:31" ht="21" customHeight="1" x14ac:dyDescent="0.25">
      <c r="A37" s="18">
        <v>34</v>
      </c>
      <c r="B37" s="57" t="s">
        <v>147</v>
      </c>
      <c r="C37" s="57" t="s">
        <v>40</v>
      </c>
      <c r="D37" s="57" t="s">
        <v>7</v>
      </c>
      <c r="E37" s="59" t="s">
        <v>148</v>
      </c>
      <c r="F37" s="71">
        <v>49</v>
      </c>
      <c r="G37" s="71" t="s">
        <v>35</v>
      </c>
      <c r="H37" s="71">
        <v>1</v>
      </c>
      <c r="I37" s="52">
        <v>0</v>
      </c>
      <c r="J37" s="6">
        <v>0</v>
      </c>
      <c r="K37" s="71">
        <v>38</v>
      </c>
      <c r="L37" s="71">
        <v>29</v>
      </c>
      <c r="M37" s="71">
        <v>0.25</v>
      </c>
      <c r="N37" s="52">
        <f>200*(K37+1-L37)*M37/K37</f>
        <v>13.157894736842104</v>
      </c>
      <c r="O37" s="6">
        <f t="shared" si="13"/>
        <v>14</v>
      </c>
      <c r="P37" s="91">
        <v>34</v>
      </c>
      <c r="Q37" s="91" t="s">
        <v>35</v>
      </c>
      <c r="R37" s="91">
        <v>0.5</v>
      </c>
      <c r="S37" s="52">
        <v>0</v>
      </c>
      <c r="T37" s="6">
        <f t="shared" si="14"/>
        <v>0</v>
      </c>
      <c r="U37" s="91">
        <v>39</v>
      </c>
      <c r="V37" s="91">
        <v>26</v>
      </c>
      <c r="W37" s="91">
        <v>0.5</v>
      </c>
      <c r="X37" s="52">
        <f>200*(U37+1-V37)*W37/U37</f>
        <v>35.897435897435898</v>
      </c>
      <c r="Y37" s="6">
        <f t="shared" si="15"/>
        <v>36</v>
      </c>
      <c r="Z37" s="91">
        <v>54</v>
      </c>
      <c r="AA37" s="91">
        <v>30</v>
      </c>
      <c r="AB37" s="91">
        <v>1</v>
      </c>
      <c r="AC37" s="52">
        <f t="shared" si="12"/>
        <v>92.592592592592595</v>
      </c>
      <c r="AD37" s="6">
        <f t="shared" si="16"/>
        <v>93</v>
      </c>
      <c r="AE37" s="88">
        <f>LARGE(CHOOSE({1,2,3,4},O37,T37,Y37,AD37),1)+LARGE(CHOOSE({1,2,3,4},O37,T37,Y37,AD37),2)+J37</f>
        <v>129</v>
      </c>
    </row>
    <row r="38" spans="1:31" ht="21" customHeight="1" x14ac:dyDescent="0.25">
      <c r="A38" s="18">
        <v>35</v>
      </c>
      <c r="B38" s="57" t="s">
        <v>249</v>
      </c>
      <c r="C38" s="57" t="s">
        <v>44</v>
      </c>
      <c r="D38" s="57" t="s">
        <v>7</v>
      </c>
      <c r="E38" s="100" t="s">
        <v>250</v>
      </c>
      <c r="F38" s="71">
        <v>49</v>
      </c>
      <c r="G38" s="71" t="s">
        <v>35</v>
      </c>
      <c r="H38" s="71">
        <v>1</v>
      </c>
      <c r="I38" s="52">
        <v>0</v>
      </c>
      <c r="J38" s="6">
        <f t="shared" ref="J38:J70" si="17">ROUNDUP(I38,0)</f>
        <v>0</v>
      </c>
      <c r="K38" s="71">
        <v>38</v>
      </c>
      <c r="L38" s="71" t="s">
        <v>35</v>
      </c>
      <c r="M38" s="71">
        <v>0.25</v>
      </c>
      <c r="N38" s="52">
        <v>0</v>
      </c>
      <c r="O38" s="6">
        <f t="shared" si="13"/>
        <v>0</v>
      </c>
      <c r="P38" s="91">
        <v>34</v>
      </c>
      <c r="Q38" s="91" t="s">
        <v>35</v>
      </c>
      <c r="R38" s="91">
        <v>0.5</v>
      </c>
      <c r="S38" s="52">
        <v>0</v>
      </c>
      <c r="T38" s="6">
        <f t="shared" si="14"/>
        <v>0</v>
      </c>
      <c r="U38" s="91">
        <v>39</v>
      </c>
      <c r="V38" s="91" t="s">
        <v>35</v>
      </c>
      <c r="W38" s="91">
        <v>0.5</v>
      </c>
      <c r="X38" s="52">
        <v>0</v>
      </c>
      <c r="Y38" s="6">
        <f t="shared" si="15"/>
        <v>0</v>
      </c>
      <c r="Z38" s="91">
        <v>54</v>
      </c>
      <c r="AA38" s="91">
        <v>22</v>
      </c>
      <c r="AB38" s="91">
        <v>1</v>
      </c>
      <c r="AC38" s="52">
        <f t="shared" si="12"/>
        <v>122.22222222222223</v>
      </c>
      <c r="AD38" s="6">
        <f t="shared" si="16"/>
        <v>123</v>
      </c>
      <c r="AE38" s="88">
        <f>LARGE(CHOOSE({1,2,3,4},O38,T38,Y38,AD38),1)+LARGE(CHOOSE({1,2,3,4},O38,T38,Y38,AD38),2)+J38</f>
        <v>123</v>
      </c>
    </row>
    <row r="39" spans="1:31" ht="21" customHeight="1" x14ac:dyDescent="0.25">
      <c r="A39" s="18">
        <v>36</v>
      </c>
      <c r="B39" s="57" t="s">
        <v>251</v>
      </c>
      <c r="C39" s="57" t="s">
        <v>40</v>
      </c>
      <c r="D39" s="57" t="s">
        <v>10</v>
      </c>
      <c r="E39" s="100" t="s">
        <v>200</v>
      </c>
      <c r="F39" s="71">
        <v>49</v>
      </c>
      <c r="G39" s="71" t="s">
        <v>35</v>
      </c>
      <c r="H39" s="71">
        <v>1</v>
      </c>
      <c r="I39" s="52">
        <v>0</v>
      </c>
      <c r="J39" s="6">
        <f t="shared" si="17"/>
        <v>0</v>
      </c>
      <c r="K39" s="71">
        <v>38</v>
      </c>
      <c r="L39" s="71" t="s">
        <v>35</v>
      </c>
      <c r="M39" s="71">
        <v>0.25</v>
      </c>
      <c r="N39" s="52">
        <v>0</v>
      </c>
      <c r="O39" s="6">
        <f t="shared" si="13"/>
        <v>0</v>
      </c>
      <c r="P39" s="91">
        <v>34</v>
      </c>
      <c r="Q39" s="91" t="s">
        <v>35</v>
      </c>
      <c r="R39" s="91">
        <v>0.5</v>
      </c>
      <c r="S39" s="52">
        <v>0</v>
      </c>
      <c r="T39" s="6">
        <f t="shared" si="14"/>
        <v>0</v>
      </c>
      <c r="U39" s="91">
        <v>39</v>
      </c>
      <c r="V39" s="91" t="s">
        <v>35</v>
      </c>
      <c r="W39" s="91">
        <v>0.5</v>
      </c>
      <c r="X39" s="52">
        <v>0</v>
      </c>
      <c r="Y39" s="6">
        <f t="shared" si="15"/>
        <v>0</v>
      </c>
      <c r="Z39" s="91">
        <v>54</v>
      </c>
      <c r="AA39" s="91">
        <v>25</v>
      </c>
      <c r="AB39" s="91">
        <v>1</v>
      </c>
      <c r="AC39" s="52">
        <f t="shared" si="12"/>
        <v>111.11111111111111</v>
      </c>
      <c r="AD39" s="6">
        <f t="shared" si="16"/>
        <v>112</v>
      </c>
      <c r="AE39" s="88">
        <f>LARGE(CHOOSE({1,2,3,4},O39,T39,Y39,AD39),1)+LARGE(CHOOSE({1,2,3,4},O39,T39,Y39,AD39),2)+J39</f>
        <v>112</v>
      </c>
    </row>
    <row r="40" spans="1:31" ht="21" customHeight="1" x14ac:dyDescent="0.25">
      <c r="A40" s="18">
        <v>37</v>
      </c>
      <c r="B40" s="57" t="s">
        <v>252</v>
      </c>
      <c r="C40" s="57" t="s">
        <v>40</v>
      </c>
      <c r="D40" s="57" t="s">
        <v>7</v>
      </c>
      <c r="E40" s="100" t="s">
        <v>253</v>
      </c>
      <c r="F40" s="71">
        <v>49</v>
      </c>
      <c r="G40" s="71" t="s">
        <v>35</v>
      </c>
      <c r="H40" s="71">
        <v>1</v>
      </c>
      <c r="I40" s="52">
        <v>0</v>
      </c>
      <c r="J40" s="6">
        <f t="shared" si="17"/>
        <v>0</v>
      </c>
      <c r="K40" s="71">
        <v>38</v>
      </c>
      <c r="L40" s="71" t="s">
        <v>35</v>
      </c>
      <c r="M40" s="71">
        <v>0.25</v>
      </c>
      <c r="N40" s="52">
        <v>0</v>
      </c>
      <c r="O40" s="6">
        <f t="shared" si="13"/>
        <v>0</v>
      </c>
      <c r="P40" s="91">
        <v>34</v>
      </c>
      <c r="Q40" s="91" t="s">
        <v>35</v>
      </c>
      <c r="R40" s="91">
        <v>0.5</v>
      </c>
      <c r="S40" s="52">
        <v>0</v>
      </c>
      <c r="T40" s="6">
        <f t="shared" si="14"/>
        <v>0</v>
      </c>
      <c r="U40" s="91">
        <v>39</v>
      </c>
      <c r="V40" s="91" t="s">
        <v>35</v>
      </c>
      <c r="W40" s="91">
        <v>0.5</v>
      </c>
      <c r="X40" s="52">
        <v>0</v>
      </c>
      <c r="Y40" s="6">
        <f t="shared" si="15"/>
        <v>0</v>
      </c>
      <c r="Z40" s="91">
        <v>54</v>
      </c>
      <c r="AA40" s="91">
        <v>26</v>
      </c>
      <c r="AB40" s="91">
        <v>1</v>
      </c>
      <c r="AC40" s="52">
        <f t="shared" si="12"/>
        <v>107.4074074074074</v>
      </c>
      <c r="AD40" s="6">
        <f t="shared" si="16"/>
        <v>108</v>
      </c>
      <c r="AE40" s="88">
        <f>LARGE(CHOOSE({1,2,3,4},O40,T40,Y40,AD40),1)+LARGE(CHOOSE({1,2,3,4},O40,T40,Y40,AD40),2)+J40</f>
        <v>108</v>
      </c>
    </row>
    <row r="41" spans="1:31" ht="33.75" customHeight="1" x14ac:dyDescent="0.25">
      <c r="A41" s="18">
        <v>38</v>
      </c>
      <c r="B41" s="57" t="s">
        <v>254</v>
      </c>
      <c r="C41" s="57" t="s">
        <v>246</v>
      </c>
      <c r="D41" s="57" t="s">
        <v>7</v>
      </c>
      <c r="E41" s="100" t="s">
        <v>255</v>
      </c>
      <c r="F41" s="71">
        <v>49</v>
      </c>
      <c r="G41" s="71" t="s">
        <v>35</v>
      </c>
      <c r="H41" s="71">
        <v>1</v>
      </c>
      <c r="I41" s="52">
        <v>0</v>
      </c>
      <c r="J41" s="6">
        <f t="shared" si="17"/>
        <v>0</v>
      </c>
      <c r="K41" s="71">
        <v>38</v>
      </c>
      <c r="L41" s="71" t="s">
        <v>35</v>
      </c>
      <c r="M41" s="71">
        <v>0.25</v>
      </c>
      <c r="N41" s="52">
        <v>0</v>
      </c>
      <c r="O41" s="6">
        <f t="shared" si="13"/>
        <v>0</v>
      </c>
      <c r="P41" s="91">
        <v>34</v>
      </c>
      <c r="Q41" s="91" t="s">
        <v>35</v>
      </c>
      <c r="R41" s="91">
        <v>0.5</v>
      </c>
      <c r="S41" s="52">
        <v>0</v>
      </c>
      <c r="T41" s="6">
        <f t="shared" si="14"/>
        <v>0</v>
      </c>
      <c r="U41" s="91">
        <v>39</v>
      </c>
      <c r="V41" s="91" t="s">
        <v>35</v>
      </c>
      <c r="W41" s="91">
        <v>0.5</v>
      </c>
      <c r="X41" s="52">
        <v>0</v>
      </c>
      <c r="Y41" s="6">
        <f t="shared" si="15"/>
        <v>0</v>
      </c>
      <c r="Z41" s="91">
        <v>54</v>
      </c>
      <c r="AA41" s="91">
        <v>27</v>
      </c>
      <c r="AB41" s="91">
        <v>1</v>
      </c>
      <c r="AC41" s="52">
        <f t="shared" si="12"/>
        <v>103.70370370370371</v>
      </c>
      <c r="AD41" s="6">
        <f t="shared" si="16"/>
        <v>104</v>
      </c>
      <c r="AE41" s="88">
        <f>LARGE(CHOOSE({1,2,3,4},O41,T41,Y41,AD41),1)+LARGE(CHOOSE({1,2,3,4},O41,T41,Y41,AD41),2)+J41</f>
        <v>104</v>
      </c>
    </row>
    <row r="42" spans="1:31" ht="21" customHeight="1" x14ac:dyDescent="0.25">
      <c r="A42" s="18">
        <v>39</v>
      </c>
      <c r="B42" s="2" t="s">
        <v>110</v>
      </c>
      <c r="C42" s="2" t="s">
        <v>44</v>
      </c>
      <c r="D42" s="2" t="s">
        <v>7</v>
      </c>
      <c r="E42" s="59" t="s">
        <v>132</v>
      </c>
      <c r="F42" s="71">
        <v>49</v>
      </c>
      <c r="G42" s="71">
        <v>36</v>
      </c>
      <c r="H42" s="71">
        <v>1</v>
      </c>
      <c r="I42" s="52">
        <f>200*(F42+1-G42)*H42/F42</f>
        <v>57.142857142857146</v>
      </c>
      <c r="J42" s="6">
        <f t="shared" si="17"/>
        <v>58</v>
      </c>
      <c r="K42" s="71">
        <v>38</v>
      </c>
      <c r="L42" s="71" t="s">
        <v>35</v>
      </c>
      <c r="M42" s="71">
        <v>0.25</v>
      </c>
      <c r="N42" s="52">
        <v>0</v>
      </c>
      <c r="O42" s="6">
        <f t="shared" si="13"/>
        <v>0</v>
      </c>
      <c r="P42" s="91">
        <v>34</v>
      </c>
      <c r="Q42" s="91" t="s">
        <v>35</v>
      </c>
      <c r="R42" s="91">
        <v>0.5</v>
      </c>
      <c r="S42" s="52">
        <v>0</v>
      </c>
      <c r="T42" s="6">
        <f t="shared" si="14"/>
        <v>0</v>
      </c>
      <c r="U42" s="91">
        <v>39</v>
      </c>
      <c r="V42" s="91" t="s">
        <v>35</v>
      </c>
      <c r="W42" s="91">
        <v>0.5</v>
      </c>
      <c r="X42" s="52">
        <v>0</v>
      </c>
      <c r="Y42" s="6">
        <f t="shared" si="15"/>
        <v>0</v>
      </c>
      <c r="Z42" s="91">
        <v>54</v>
      </c>
      <c r="AA42" s="91">
        <v>43</v>
      </c>
      <c r="AB42" s="91">
        <v>1</v>
      </c>
      <c r="AC42" s="52">
        <f t="shared" si="12"/>
        <v>44.444444444444443</v>
      </c>
      <c r="AD42" s="6">
        <f t="shared" si="16"/>
        <v>45</v>
      </c>
      <c r="AE42" s="88">
        <f>LARGE(CHOOSE({1,2,3,4},O42,T42,Y42,AD42),1)+LARGE(CHOOSE({1,2,3,4},O42,T42,Y42,AD42),2)+J42</f>
        <v>103</v>
      </c>
    </row>
    <row r="43" spans="1:31" ht="21" customHeight="1" x14ac:dyDescent="0.25">
      <c r="A43" s="18">
        <v>40</v>
      </c>
      <c r="B43" s="57" t="s">
        <v>117</v>
      </c>
      <c r="C43" s="57" t="s">
        <v>44</v>
      </c>
      <c r="D43" s="57" t="s">
        <v>7</v>
      </c>
      <c r="E43" s="59" t="s">
        <v>126</v>
      </c>
      <c r="F43" s="71">
        <v>49</v>
      </c>
      <c r="G43" s="71" t="s">
        <v>35</v>
      </c>
      <c r="H43" s="71">
        <v>1</v>
      </c>
      <c r="I43" s="52">
        <v>0</v>
      </c>
      <c r="J43" s="6">
        <f t="shared" si="17"/>
        <v>0</v>
      </c>
      <c r="K43" s="71">
        <v>38</v>
      </c>
      <c r="L43" s="71" t="s">
        <v>35</v>
      </c>
      <c r="M43" s="71">
        <v>0.25</v>
      </c>
      <c r="N43" s="52">
        <v>0</v>
      </c>
      <c r="O43" s="6">
        <f t="shared" si="13"/>
        <v>0</v>
      </c>
      <c r="P43" s="91">
        <v>34</v>
      </c>
      <c r="Q43" s="91">
        <v>31</v>
      </c>
      <c r="R43" s="91">
        <v>0.5</v>
      </c>
      <c r="S43" s="52">
        <f>200*(P43+1-Q43)*R43/P43</f>
        <v>11.764705882352942</v>
      </c>
      <c r="T43" s="6">
        <f t="shared" si="14"/>
        <v>12</v>
      </c>
      <c r="U43" s="91">
        <v>39</v>
      </c>
      <c r="V43" s="91" t="s">
        <v>35</v>
      </c>
      <c r="W43" s="91">
        <v>0.5</v>
      </c>
      <c r="X43" s="52">
        <v>0</v>
      </c>
      <c r="Y43" s="6">
        <f t="shared" si="15"/>
        <v>0</v>
      </c>
      <c r="Z43" s="91">
        <v>54</v>
      </c>
      <c r="AA43" s="91">
        <v>32</v>
      </c>
      <c r="AB43" s="91">
        <v>1</v>
      </c>
      <c r="AC43" s="52">
        <f t="shared" si="12"/>
        <v>85.18518518518519</v>
      </c>
      <c r="AD43" s="6">
        <f t="shared" si="16"/>
        <v>86</v>
      </c>
      <c r="AE43" s="88">
        <f>LARGE(CHOOSE({1,2,3,4},O43,T43,Y43,AD43),1)+LARGE(CHOOSE({1,2,3,4},O43,T43,Y43,AD43),2)+J43</f>
        <v>98</v>
      </c>
    </row>
    <row r="44" spans="1:31" ht="31.5" customHeight="1" x14ac:dyDescent="0.25">
      <c r="A44" s="18">
        <v>41</v>
      </c>
      <c r="B44" s="57" t="s">
        <v>256</v>
      </c>
      <c r="C44" s="57" t="s">
        <v>42</v>
      </c>
      <c r="D44" s="57" t="s">
        <v>7</v>
      </c>
      <c r="E44" s="100" t="s">
        <v>257</v>
      </c>
      <c r="F44" s="71">
        <v>49</v>
      </c>
      <c r="G44" s="71" t="s">
        <v>35</v>
      </c>
      <c r="H44" s="71">
        <v>1</v>
      </c>
      <c r="I44" s="52">
        <v>0</v>
      </c>
      <c r="J44" s="6">
        <f t="shared" si="17"/>
        <v>0</v>
      </c>
      <c r="K44" s="71">
        <v>38</v>
      </c>
      <c r="L44" s="71" t="s">
        <v>35</v>
      </c>
      <c r="M44" s="71">
        <v>0.25</v>
      </c>
      <c r="N44" s="52">
        <v>0</v>
      </c>
      <c r="O44" s="6">
        <f t="shared" si="13"/>
        <v>0</v>
      </c>
      <c r="P44" s="91">
        <v>34</v>
      </c>
      <c r="Q44" s="91" t="s">
        <v>35</v>
      </c>
      <c r="R44" s="91">
        <v>0.5</v>
      </c>
      <c r="S44" s="52">
        <v>0</v>
      </c>
      <c r="T44" s="6">
        <f t="shared" si="14"/>
        <v>0</v>
      </c>
      <c r="U44" s="91">
        <v>39</v>
      </c>
      <c r="V44" s="91" t="s">
        <v>35</v>
      </c>
      <c r="W44" s="91">
        <v>0.5</v>
      </c>
      <c r="X44" s="52">
        <v>0</v>
      </c>
      <c r="Y44" s="6">
        <f t="shared" si="15"/>
        <v>0</v>
      </c>
      <c r="Z44" s="91">
        <v>54</v>
      </c>
      <c r="AA44" s="91">
        <v>29</v>
      </c>
      <c r="AB44" s="91">
        <v>1</v>
      </c>
      <c r="AC44" s="52">
        <f t="shared" si="12"/>
        <v>96.296296296296291</v>
      </c>
      <c r="AD44" s="6">
        <f t="shared" si="16"/>
        <v>97</v>
      </c>
      <c r="AE44" s="88">
        <f>LARGE(CHOOSE({1,2,3,4},O44,T44,Y44,AD44),1)+LARGE(CHOOSE({1,2,3,4},O44,T44,Y44,AD44),2)+J44</f>
        <v>97</v>
      </c>
    </row>
    <row r="45" spans="1:31" x14ac:dyDescent="0.25">
      <c r="A45" s="18">
        <v>42</v>
      </c>
      <c r="B45" s="57" t="s">
        <v>259</v>
      </c>
      <c r="C45" s="57" t="s">
        <v>246</v>
      </c>
      <c r="D45" s="57" t="s">
        <v>7</v>
      </c>
      <c r="E45" s="100" t="s">
        <v>260</v>
      </c>
      <c r="F45" s="71">
        <v>49</v>
      </c>
      <c r="G45" s="71" t="s">
        <v>35</v>
      </c>
      <c r="H45" s="71">
        <v>1</v>
      </c>
      <c r="I45" s="52">
        <v>0</v>
      </c>
      <c r="J45" s="6">
        <f t="shared" si="17"/>
        <v>0</v>
      </c>
      <c r="K45" s="71">
        <v>38</v>
      </c>
      <c r="L45" s="71" t="s">
        <v>35</v>
      </c>
      <c r="M45" s="71">
        <v>0.25</v>
      </c>
      <c r="N45" s="52">
        <v>0</v>
      </c>
      <c r="O45" s="6">
        <f t="shared" si="13"/>
        <v>0</v>
      </c>
      <c r="P45" s="91">
        <v>34</v>
      </c>
      <c r="Q45" s="91" t="s">
        <v>35</v>
      </c>
      <c r="R45" s="91">
        <v>0.5</v>
      </c>
      <c r="S45" s="52">
        <v>0</v>
      </c>
      <c r="T45" s="6">
        <f t="shared" si="14"/>
        <v>0</v>
      </c>
      <c r="U45" s="91">
        <v>39</v>
      </c>
      <c r="V45" s="91" t="s">
        <v>35</v>
      </c>
      <c r="W45" s="91">
        <v>0.5</v>
      </c>
      <c r="X45" s="52">
        <v>0</v>
      </c>
      <c r="Y45" s="6">
        <f t="shared" si="15"/>
        <v>0</v>
      </c>
      <c r="Z45" s="91">
        <v>54</v>
      </c>
      <c r="AA45" s="91">
        <v>35</v>
      </c>
      <c r="AB45" s="91">
        <v>1</v>
      </c>
      <c r="AC45" s="52">
        <f t="shared" si="12"/>
        <v>74.074074074074076</v>
      </c>
      <c r="AD45" s="6">
        <f t="shared" si="16"/>
        <v>75</v>
      </c>
      <c r="AE45" s="88">
        <f>LARGE(CHOOSE({1,2,3,4},O45,T45,Y45,AD45),1)+LARGE(CHOOSE({1,2,3,4},O45,T45,Y45,AD45),2)+J45</f>
        <v>75</v>
      </c>
    </row>
    <row r="46" spans="1:31" x14ac:dyDescent="0.25">
      <c r="A46" s="18">
        <v>43</v>
      </c>
      <c r="B46" s="57" t="s">
        <v>113</v>
      </c>
      <c r="C46" s="57" t="s">
        <v>49</v>
      </c>
      <c r="D46" s="57" t="s">
        <v>10</v>
      </c>
      <c r="E46" s="59" t="s">
        <v>129</v>
      </c>
      <c r="F46" s="71">
        <v>49</v>
      </c>
      <c r="G46" s="71">
        <v>34</v>
      </c>
      <c r="H46" s="71">
        <v>1</v>
      </c>
      <c r="I46" s="52">
        <f>200*(F46+1-G46)*H46/F46</f>
        <v>65.306122448979593</v>
      </c>
      <c r="J46" s="6">
        <f t="shared" si="17"/>
        <v>66</v>
      </c>
      <c r="K46" s="71">
        <v>38</v>
      </c>
      <c r="L46" s="71">
        <v>36</v>
      </c>
      <c r="M46" s="71">
        <v>0.25</v>
      </c>
      <c r="N46" s="52">
        <f>200*(K46+1-L46)*M46/K46</f>
        <v>3.9473684210526314</v>
      </c>
      <c r="O46" s="6">
        <f t="shared" si="13"/>
        <v>4</v>
      </c>
      <c r="P46" s="91">
        <v>34</v>
      </c>
      <c r="Q46" s="91" t="s">
        <v>35</v>
      </c>
      <c r="R46" s="91">
        <v>0.5</v>
      </c>
      <c r="S46" s="52">
        <v>0</v>
      </c>
      <c r="T46" s="6">
        <f t="shared" si="14"/>
        <v>0</v>
      </c>
      <c r="U46" s="91">
        <v>39</v>
      </c>
      <c r="V46" s="91" t="s">
        <v>35</v>
      </c>
      <c r="W46" s="91">
        <v>0.5</v>
      </c>
      <c r="X46" s="52">
        <v>0</v>
      </c>
      <c r="Y46" s="6">
        <f t="shared" si="15"/>
        <v>0</v>
      </c>
      <c r="Z46" s="91">
        <v>54</v>
      </c>
      <c r="AA46" s="91" t="s">
        <v>35</v>
      </c>
      <c r="AB46" s="91">
        <v>1</v>
      </c>
      <c r="AC46" s="52">
        <v>0</v>
      </c>
      <c r="AD46" s="6">
        <f t="shared" si="16"/>
        <v>0</v>
      </c>
      <c r="AE46" s="88">
        <f>LARGE(CHOOSE({1,2,3,4},O46,T46,Y46,AD46),1)+LARGE(CHOOSE({1,2,3,4},O46,T46,Y46,AD46),2)+J46</f>
        <v>70</v>
      </c>
    </row>
    <row r="47" spans="1:31" x14ac:dyDescent="0.25">
      <c r="A47" s="18">
        <v>44</v>
      </c>
      <c r="B47" s="2" t="s">
        <v>108</v>
      </c>
      <c r="C47" s="2" t="s">
        <v>109</v>
      </c>
      <c r="D47" s="2" t="s">
        <v>7</v>
      </c>
      <c r="E47" s="59" t="s">
        <v>131</v>
      </c>
      <c r="F47" s="71">
        <v>49</v>
      </c>
      <c r="G47" s="71">
        <v>35</v>
      </c>
      <c r="H47" s="71">
        <v>1</v>
      </c>
      <c r="I47" s="52">
        <f>200*(F47+1-G47)*H47/F47</f>
        <v>61.224489795918366</v>
      </c>
      <c r="J47" s="6">
        <f t="shared" si="17"/>
        <v>62</v>
      </c>
      <c r="K47" s="71">
        <v>38</v>
      </c>
      <c r="L47" s="71">
        <v>37</v>
      </c>
      <c r="M47" s="71">
        <v>0.25</v>
      </c>
      <c r="N47" s="52">
        <f>200*(K47+1-L47)*M47/K47</f>
        <v>2.6315789473684212</v>
      </c>
      <c r="O47" s="6">
        <f t="shared" si="13"/>
        <v>3</v>
      </c>
      <c r="P47" s="91">
        <v>34</v>
      </c>
      <c r="Q47" s="91" t="s">
        <v>35</v>
      </c>
      <c r="R47" s="91">
        <v>0.5</v>
      </c>
      <c r="S47" s="52">
        <v>0</v>
      </c>
      <c r="T47" s="6">
        <f t="shared" si="14"/>
        <v>0</v>
      </c>
      <c r="U47" s="91">
        <v>39</v>
      </c>
      <c r="V47" s="91" t="s">
        <v>35</v>
      </c>
      <c r="W47" s="91">
        <v>0.5</v>
      </c>
      <c r="X47" s="52">
        <v>0</v>
      </c>
      <c r="Y47" s="6">
        <f t="shared" si="15"/>
        <v>0</v>
      </c>
      <c r="Z47" s="91">
        <v>54</v>
      </c>
      <c r="AA47" s="91" t="s">
        <v>35</v>
      </c>
      <c r="AB47" s="91">
        <v>1</v>
      </c>
      <c r="AC47" s="52">
        <v>0</v>
      </c>
      <c r="AD47" s="6">
        <f t="shared" si="16"/>
        <v>0</v>
      </c>
      <c r="AE47" s="88">
        <f>LARGE(CHOOSE({1,2,3,4},O47,T47,Y47,AD47),1)+LARGE(CHOOSE({1,2,3,4},O47,T47,Y47,AD47),2)+J47</f>
        <v>65</v>
      </c>
    </row>
    <row r="48" spans="1:31" x14ac:dyDescent="0.25">
      <c r="A48" s="18">
        <v>45</v>
      </c>
      <c r="B48" s="57" t="s">
        <v>261</v>
      </c>
      <c r="C48" s="57" t="s">
        <v>246</v>
      </c>
      <c r="D48" s="57" t="s">
        <v>7</v>
      </c>
      <c r="E48" s="100" t="s">
        <v>262</v>
      </c>
      <c r="F48" s="71">
        <v>49</v>
      </c>
      <c r="G48" s="71" t="s">
        <v>35</v>
      </c>
      <c r="H48" s="71">
        <v>1</v>
      </c>
      <c r="I48" s="52">
        <v>0</v>
      </c>
      <c r="J48" s="6">
        <f t="shared" si="17"/>
        <v>0</v>
      </c>
      <c r="K48" s="71">
        <v>38</v>
      </c>
      <c r="L48" s="71" t="s">
        <v>35</v>
      </c>
      <c r="M48" s="71">
        <v>0.25</v>
      </c>
      <c r="N48" s="52">
        <v>0</v>
      </c>
      <c r="O48" s="6">
        <f t="shared" si="13"/>
        <v>0</v>
      </c>
      <c r="P48" s="91">
        <v>34</v>
      </c>
      <c r="Q48" s="91" t="s">
        <v>35</v>
      </c>
      <c r="R48" s="91">
        <v>0.5</v>
      </c>
      <c r="S48" s="52">
        <v>0</v>
      </c>
      <c r="T48" s="6">
        <f t="shared" si="14"/>
        <v>0</v>
      </c>
      <c r="U48" s="91">
        <v>39</v>
      </c>
      <c r="V48" s="91" t="s">
        <v>35</v>
      </c>
      <c r="W48" s="91">
        <v>0.5</v>
      </c>
      <c r="X48" s="52">
        <v>0</v>
      </c>
      <c r="Y48" s="6">
        <f t="shared" si="15"/>
        <v>0</v>
      </c>
      <c r="Z48" s="91">
        <v>54</v>
      </c>
      <c r="AA48" s="91">
        <v>39</v>
      </c>
      <c r="AB48" s="91">
        <v>1</v>
      </c>
      <c r="AC48" s="52">
        <f>200*(Z48+1-AA48)*AB48/Z48</f>
        <v>59.25925925925926</v>
      </c>
      <c r="AD48" s="6">
        <f t="shared" si="16"/>
        <v>60</v>
      </c>
      <c r="AE48" s="88">
        <f>LARGE(CHOOSE({1,2,3,4},O48,T48,Y48,AD48),1)+LARGE(CHOOSE({1,2,3,4},O48,T48,Y48,AD48),2)+J48</f>
        <v>60</v>
      </c>
    </row>
    <row r="49" spans="1:31" x14ac:dyDescent="0.25">
      <c r="A49" s="18">
        <v>46</v>
      </c>
      <c r="B49" s="57" t="s">
        <v>207</v>
      </c>
      <c r="C49" s="57" t="s">
        <v>49</v>
      </c>
      <c r="D49" s="57" t="s">
        <v>7</v>
      </c>
      <c r="E49" s="100" t="s">
        <v>209</v>
      </c>
      <c r="F49" s="91">
        <v>49</v>
      </c>
      <c r="G49" s="91">
        <v>44</v>
      </c>
      <c r="H49" s="91">
        <v>1</v>
      </c>
      <c r="I49" s="91">
        <f>200*(F49+1-G49)*H49/F49</f>
        <v>24.489795918367346</v>
      </c>
      <c r="J49" s="97">
        <f t="shared" si="17"/>
        <v>25</v>
      </c>
      <c r="K49" s="71">
        <v>38</v>
      </c>
      <c r="L49" s="71" t="s">
        <v>35</v>
      </c>
      <c r="M49" s="71">
        <v>0.25</v>
      </c>
      <c r="N49" s="52">
        <v>0</v>
      </c>
      <c r="O49" s="6">
        <f t="shared" si="13"/>
        <v>0</v>
      </c>
      <c r="P49" s="91">
        <v>34</v>
      </c>
      <c r="Q49" s="91" t="s">
        <v>35</v>
      </c>
      <c r="R49" s="91">
        <v>0.5</v>
      </c>
      <c r="S49" s="52">
        <v>0</v>
      </c>
      <c r="T49" s="6">
        <f t="shared" si="14"/>
        <v>0</v>
      </c>
      <c r="U49" s="91">
        <v>39</v>
      </c>
      <c r="V49" s="91" t="s">
        <v>35</v>
      </c>
      <c r="W49" s="91">
        <v>0.5</v>
      </c>
      <c r="X49" s="52">
        <v>0</v>
      </c>
      <c r="Y49" s="6">
        <f t="shared" si="15"/>
        <v>0</v>
      </c>
      <c r="Z49" s="91">
        <v>54</v>
      </c>
      <c r="AA49" s="91">
        <v>46</v>
      </c>
      <c r="AB49" s="91">
        <v>1</v>
      </c>
      <c r="AC49" s="52">
        <f>200*(Z49+1-AA49)*AB49/Z49</f>
        <v>33.333333333333336</v>
      </c>
      <c r="AD49" s="6">
        <f t="shared" si="16"/>
        <v>34</v>
      </c>
      <c r="AE49" s="88">
        <f>LARGE(CHOOSE({1,2,3,4},O49,T49,Y49,AD49),1)+LARGE(CHOOSE({1,2,3,4},O49,T49,Y49,AD49),2)+J49</f>
        <v>59</v>
      </c>
    </row>
    <row r="50" spans="1:31" x14ac:dyDescent="0.25">
      <c r="A50" s="18">
        <v>47</v>
      </c>
      <c r="B50" s="57" t="s">
        <v>263</v>
      </c>
      <c r="C50" s="57" t="s">
        <v>246</v>
      </c>
      <c r="D50" s="57" t="s">
        <v>7</v>
      </c>
      <c r="E50" s="100" t="s">
        <v>264</v>
      </c>
      <c r="F50" s="71">
        <v>49</v>
      </c>
      <c r="G50" s="71" t="s">
        <v>35</v>
      </c>
      <c r="H50" s="71">
        <v>1</v>
      </c>
      <c r="I50" s="52">
        <v>0</v>
      </c>
      <c r="J50" s="6">
        <f t="shared" si="17"/>
        <v>0</v>
      </c>
      <c r="K50" s="71">
        <v>38</v>
      </c>
      <c r="L50" s="71" t="s">
        <v>35</v>
      </c>
      <c r="M50" s="71">
        <v>0.25</v>
      </c>
      <c r="N50" s="52">
        <v>0</v>
      </c>
      <c r="O50" s="6">
        <f t="shared" si="13"/>
        <v>0</v>
      </c>
      <c r="P50" s="91">
        <v>34</v>
      </c>
      <c r="Q50" s="91" t="s">
        <v>35</v>
      </c>
      <c r="R50" s="91">
        <v>0.5</v>
      </c>
      <c r="S50" s="52">
        <v>0</v>
      </c>
      <c r="T50" s="6">
        <f t="shared" si="14"/>
        <v>0</v>
      </c>
      <c r="U50" s="91">
        <v>39</v>
      </c>
      <c r="V50" s="91" t="s">
        <v>35</v>
      </c>
      <c r="W50" s="91">
        <v>0.5</v>
      </c>
      <c r="X50" s="52">
        <v>0</v>
      </c>
      <c r="Y50" s="6">
        <f t="shared" si="15"/>
        <v>0</v>
      </c>
      <c r="Z50" s="91">
        <v>54</v>
      </c>
      <c r="AA50" s="91">
        <v>40</v>
      </c>
      <c r="AB50" s="91">
        <v>1</v>
      </c>
      <c r="AC50" s="52">
        <f>200*(Z50+1-AA50)*AB50/Z50</f>
        <v>55.555555555555557</v>
      </c>
      <c r="AD50" s="6">
        <f t="shared" si="16"/>
        <v>56</v>
      </c>
      <c r="AE50" s="88">
        <f>LARGE(CHOOSE({1,2,3,4},O50,T50,Y50,AD50),1)+LARGE(CHOOSE({1,2,3,4},O50,T50,Y50,AD50),2)+J50</f>
        <v>56</v>
      </c>
    </row>
    <row r="51" spans="1:31" x14ac:dyDescent="0.25">
      <c r="A51" s="18">
        <v>48</v>
      </c>
      <c r="B51" s="57" t="s">
        <v>205</v>
      </c>
      <c r="C51" s="57" t="s">
        <v>109</v>
      </c>
      <c r="D51" s="57" t="s">
        <v>7</v>
      </c>
      <c r="E51" s="100" t="s">
        <v>208</v>
      </c>
      <c r="F51" s="91">
        <v>49</v>
      </c>
      <c r="G51" s="91">
        <v>37</v>
      </c>
      <c r="H51" s="91">
        <v>1</v>
      </c>
      <c r="I51" s="52">
        <f>200*(F51+1-G51)*H51/F51</f>
        <v>53.061224489795919</v>
      </c>
      <c r="J51" s="6">
        <f t="shared" si="17"/>
        <v>54</v>
      </c>
      <c r="K51" s="71">
        <v>38</v>
      </c>
      <c r="L51" s="71" t="s">
        <v>35</v>
      </c>
      <c r="M51" s="71">
        <v>0.25</v>
      </c>
      <c r="N51" s="52">
        <v>0</v>
      </c>
      <c r="O51" s="6">
        <f t="shared" si="13"/>
        <v>0</v>
      </c>
      <c r="P51" s="91">
        <v>34</v>
      </c>
      <c r="Q51" s="91" t="s">
        <v>35</v>
      </c>
      <c r="R51" s="91">
        <v>0.5</v>
      </c>
      <c r="S51" s="52">
        <v>0</v>
      </c>
      <c r="T51" s="6">
        <f t="shared" si="14"/>
        <v>0</v>
      </c>
      <c r="U51" s="91">
        <v>39</v>
      </c>
      <c r="V51" s="91" t="s">
        <v>35</v>
      </c>
      <c r="W51" s="91">
        <v>0.5</v>
      </c>
      <c r="X51" s="52">
        <v>0</v>
      </c>
      <c r="Y51" s="6">
        <f t="shared" si="15"/>
        <v>0</v>
      </c>
      <c r="Z51" s="91">
        <v>54</v>
      </c>
      <c r="AA51" s="91" t="s">
        <v>35</v>
      </c>
      <c r="AB51" s="91">
        <v>1</v>
      </c>
      <c r="AC51" s="52">
        <v>0</v>
      </c>
      <c r="AD51" s="6">
        <f t="shared" si="16"/>
        <v>0</v>
      </c>
      <c r="AE51" s="88">
        <f>LARGE(CHOOSE({1,2,3,4},O51,T51,Y51,AD51),1)+LARGE(CHOOSE({1,2,3,4},O51,T51,Y51,AD51),2)+J51</f>
        <v>54</v>
      </c>
    </row>
    <row r="52" spans="1:31" x14ac:dyDescent="0.25">
      <c r="A52" s="18">
        <v>49</v>
      </c>
      <c r="B52" s="57" t="s">
        <v>265</v>
      </c>
      <c r="C52" s="57" t="s">
        <v>246</v>
      </c>
      <c r="D52" s="57" t="s">
        <v>7</v>
      </c>
      <c r="E52" s="100" t="s">
        <v>266</v>
      </c>
      <c r="F52" s="71">
        <v>49</v>
      </c>
      <c r="G52" s="71" t="s">
        <v>35</v>
      </c>
      <c r="H52" s="71">
        <v>1</v>
      </c>
      <c r="I52" s="52">
        <v>0</v>
      </c>
      <c r="J52" s="6">
        <f t="shared" si="17"/>
        <v>0</v>
      </c>
      <c r="K52" s="71">
        <v>38</v>
      </c>
      <c r="L52" s="71" t="s">
        <v>35</v>
      </c>
      <c r="M52" s="71">
        <v>0.25</v>
      </c>
      <c r="N52" s="52">
        <v>0</v>
      </c>
      <c r="O52" s="6">
        <f t="shared" si="13"/>
        <v>0</v>
      </c>
      <c r="P52" s="91">
        <v>34</v>
      </c>
      <c r="Q52" s="91" t="s">
        <v>35</v>
      </c>
      <c r="R52" s="91">
        <v>0.5</v>
      </c>
      <c r="S52" s="52">
        <v>0</v>
      </c>
      <c r="T52" s="6">
        <f t="shared" si="14"/>
        <v>0</v>
      </c>
      <c r="U52" s="91">
        <v>39</v>
      </c>
      <c r="V52" s="91" t="s">
        <v>35</v>
      </c>
      <c r="W52" s="91">
        <v>0.5</v>
      </c>
      <c r="X52" s="52">
        <v>0</v>
      </c>
      <c r="Y52" s="6">
        <f t="shared" si="15"/>
        <v>0</v>
      </c>
      <c r="Z52" s="91">
        <v>54</v>
      </c>
      <c r="AA52" s="91">
        <v>41</v>
      </c>
      <c r="AB52" s="91">
        <v>1</v>
      </c>
      <c r="AC52" s="52">
        <f>200*(Z52+1-AA52)*AB52/Z52</f>
        <v>51.851851851851855</v>
      </c>
      <c r="AD52" s="6">
        <f t="shared" si="16"/>
        <v>52</v>
      </c>
      <c r="AE52" s="88">
        <f>LARGE(CHOOSE({1,2,3,4},O52,T52,Y52,AD52),1)+LARGE(CHOOSE({1,2,3,4},O52,T52,Y52,AD52),2)+J52</f>
        <v>52</v>
      </c>
    </row>
    <row r="53" spans="1:31" x14ac:dyDescent="0.25">
      <c r="A53" s="18">
        <v>50</v>
      </c>
      <c r="B53" s="2" t="s">
        <v>206</v>
      </c>
      <c r="C53" s="2" t="s">
        <v>49</v>
      </c>
      <c r="D53" s="2" t="s">
        <v>7</v>
      </c>
      <c r="E53" s="59" t="s">
        <v>133</v>
      </c>
      <c r="F53" s="71">
        <v>49</v>
      </c>
      <c r="G53" s="71">
        <v>38</v>
      </c>
      <c r="H53" s="71">
        <v>1</v>
      </c>
      <c r="I53" s="52">
        <f>200*(F53+1-G53)*H53/F53</f>
        <v>48.979591836734691</v>
      </c>
      <c r="J53" s="6">
        <f t="shared" si="17"/>
        <v>49</v>
      </c>
      <c r="K53" s="71">
        <v>38</v>
      </c>
      <c r="L53" s="71" t="s">
        <v>35</v>
      </c>
      <c r="M53" s="71">
        <v>0.25</v>
      </c>
      <c r="N53" s="52">
        <v>0</v>
      </c>
      <c r="O53" s="6">
        <f t="shared" si="13"/>
        <v>0</v>
      </c>
      <c r="P53" s="91">
        <v>34</v>
      </c>
      <c r="Q53" s="91" t="s">
        <v>35</v>
      </c>
      <c r="R53" s="91">
        <v>0.5</v>
      </c>
      <c r="S53" s="52">
        <v>0</v>
      </c>
      <c r="T53" s="6">
        <f t="shared" si="14"/>
        <v>0</v>
      </c>
      <c r="U53" s="91">
        <v>39</v>
      </c>
      <c r="V53" s="91" t="s">
        <v>35</v>
      </c>
      <c r="W53" s="91">
        <v>0.5</v>
      </c>
      <c r="X53" s="52">
        <v>0</v>
      </c>
      <c r="Y53" s="6">
        <f t="shared" si="15"/>
        <v>0</v>
      </c>
      <c r="Z53" s="91">
        <v>54</v>
      </c>
      <c r="AA53" s="91" t="s">
        <v>35</v>
      </c>
      <c r="AB53" s="91">
        <v>1</v>
      </c>
      <c r="AC53" s="52">
        <v>0</v>
      </c>
      <c r="AD53" s="6">
        <f t="shared" si="16"/>
        <v>0</v>
      </c>
      <c r="AE53" s="88">
        <f>LARGE(CHOOSE({1,2,3,4},O53,T53,Y53,AD53),1)+LARGE(CHOOSE({1,2,3,4},O53,T53,Y53,AD53),2)+J53</f>
        <v>49</v>
      </c>
    </row>
    <row r="54" spans="1:31" x14ac:dyDescent="0.25">
      <c r="A54" s="18">
        <v>51</v>
      </c>
      <c r="B54" s="57" t="s">
        <v>267</v>
      </c>
      <c r="C54" s="57" t="s">
        <v>50</v>
      </c>
      <c r="D54" s="57" t="s">
        <v>10</v>
      </c>
      <c r="E54" s="100" t="s">
        <v>268</v>
      </c>
      <c r="F54" s="71">
        <v>49</v>
      </c>
      <c r="G54" s="71" t="s">
        <v>35</v>
      </c>
      <c r="H54" s="71">
        <v>1</v>
      </c>
      <c r="I54" s="52">
        <v>0</v>
      </c>
      <c r="J54" s="6">
        <f t="shared" si="17"/>
        <v>0</v>
      </c>
      <c r="K54" s="71">
        <v>38</v>
      </c>
      <c r="L54" s="71" t="s">
        <v>35</v>
      </c>
      <c r="M54" s="71">
        <v>0.25</v>
      </c>
      <c r="N54" s="52">
        <v>0</v>
      </c>
      <c r="O54" s="6">
        <f t="shared" si="13"/>
        <v>0</v>
      </c>
      <c r="P54" s="91">
        <v>34</v>
      </c>
      <c r="Q54" s="91" t="s">
        <v>35</v>
      </c>
      <c r="R54" s="91">
        <v>0.5</v>
      </c>
      <c r="S54" s="52">
        <v>0</v>
      </c>
      <c r="T54" s="6">
        <f t="shared" si="14"/>
        <v>0</v>
      </c>
      <c r="U54" s="91">
        <v>39</v>
      </c>
      <c r="V54" s="91" t="s">
        <v>35</v>
      </c>
      <c r="W54" s="91">
        <v>0.5</v>
      </c>
      <c r="X54" s="52">
        <v>0</v>
      </c>
      <c r="Y54" s="6">
        <f t="shared" si="15"/>
        <v>0</v>
      </c>
      <c r="Z54" s="91">
        <v>54</v>
      </c>
      <c r="AA54" s="91">
        <v>42</v>
      </c>
      <c r="AB54" s="91">
        <v>1</v>
      </c>
      <c r="AC54" s="52">
        <f>200*(Z54+1-AA54)*AB54/Z54</f>
        <v>48.148148148148145</v>
      </c>
      <c r="AD54" s="6">
        <f t="shared" si="16"/>
        <v>49</v>
      </c>
      <c r="AE54" s="88">
        <f>LARGE(CHOOSE({1,2,3,4},O54,T54,Y54,AD54),1)+LARGE(CHOOSE({1,2,3,4},O54,T54,Y54,AD54),2)+J54</f>
        <v>49</v>
      </c>
    </row>
    <row r="55" spans="1:31" x14ac:dyDescent="0.25">
      <c r="A55" s="18">
        <v>52</v>
      </c>
      <c r="B55" s="2" t="s">
        <v>111</v>
      </c>
      <c r="C55" s="2" t="s">
        <v>44</v>
      </c>
      <c r="D55" s="2" t="s">
        <v>7</v>
      </c>
      <c r="E55" s="59" t="s">
        <v>130</v>
      </c>
      <c r="F55" s="71">
        <v>49</v>
      </c>
      <c r="G55" s="71">
        <v>39</v>
      </c>
      <c r="H55" s="71">
        <v>1</v>
      </c>
      <c r="I55" s="52">
        <f>200*(F55+1-G55)*H55/F55</f>
        <v>44.897959183673471</v>
      </c>
      <c r="J55" s="6">
        <f t="shared" si="17"/>
        <v>45</v>
      </c>
      <c r="K55" s="71">
        <v>38</v>
      </c>
      <c r="L55" s="71" t="s">
        <v>35</v>
      </c>
      <c r="M55" s="71">
        <v>0.25</v>
      </c>
      <c r="N55" s="52">
        <v>0</v>
      </c>
      <c r="O55" s="6">
        <f t="shared" si="13"/>
        <v>0</v>
      </c>
      <c r="P55" s="91">
        <v>34</v>
      </c>
      <c r="Q55" s="91" t="s">
        <v>35</v>
      </c>
      <c r="R55" s="91">
        <v>0.5</v>
      </c>
      <c r="S55" s="52">
        <v>0</v>
      </c>
      <c r="T55" s="6">
        <f t="shared" si="14"/>
        <v>0</v>
      </c>
      <c r="U55" s="91">
        <v>39</v>
      </c>
      <c r="V55" s="91" t="s">
        <v>35</v>
      </c>
      <c r="W55" s="91">
        <v>0.5</v>
      </c>
      <c r="X55" s="52">
        <v>0</v>
      </c>
      <c r="Y55" s="6">
        <f t="shared" si="15"/>
        <v>0</v>
      </c>
      <c r="Z55" s="91">
        <v>54</v>
      </c>
      <c r="AA55" s="91" t="s">
        <v>35</v>
      </c>
      <c r="AB55" s="91">
        <v>1</v>
      </c>
      <c r="AC55" s="52">
        <v>0</v>
      </c>
      <c r="AD55" s="6">
        <f t="shared" si="16"/>
        <v>0</v>
      </c>
      <c r="AE55" s="88">
        <f>LARGE(CHOOSE({1,2,3,4},O55,T55,Y55,AD55),1)+LARGE(CHOOSE({1,2,3,4},O55,T55,Y55,AD55),2)+J55</f>
        <v>45</v>
      </c>
    </row>
    <row r="56" spans="1:31" x14ac:dyDescent="0.25">
      <c r="A56" s="18">
        <v>53</v>
      </c>
      <c r="B56" s="57" t="s">
        <v>269</v>
      </c>
      <c r="C56" s="57" t="s">
        <v>49</v>
      </c>
      <c r="D56" s="57" t="s">
        <v>10</v>
      </c>
      <c r="E56" s="100" t="s">
        <v>270</v>
      </c>
      <c r="F56" s="71">
        <v>49</v>
      </c>
      <c r="G56" s="71" t="s">
        <v>35</v>
      </c>
      <c r="H56" s="71">
        <v>1</v>
      </c>
      <c r="I56" s="52">
        <v>0</v>
      </c>
      <c r="J56" s="6">
        <f t="shared" si="17"/>
        <v>0</v>
      </c>
      <c r="K56" s="71">
        <v>38</v>
      </c>
      <c r="L56" s="71" t="s">
        <v>35</v>
      </c>
      <c r="M56" s="71">
        <v>0.25</v>
      </c>
      <c r="N56" s="52">
        <v>0</v>
      </c>
      <c r="O56" s="6">
        <f t="shared" si="13"/>
        <v>0</v>
      </c>
      <c r="P56" s="91">
        <v>34</v>
      </c>
      <c r="Q56" s="91" t="s">
        <v>35</v>
      </c>
      <c r="R56" s="91">
        <v>0.5</v>
      </c>
      <c r="S56" s="52">
        <v>0</v>
      </c>
      <c r="T56" s="6">
        <f t="shared" si="14"/>
        <v>0</v>
      </c>
      <c r="U56" s="91">
        <v>39</v>
      </c>
      <c r="V56" s="91" t="s">
        <v>35</v>
      </c>
      <c r="W56" s="91">
        <v>0.5</v>
      </c>
      <c r="X56" s="52">
        <v>0</v>
      </c>
      <c r="Y56" s="6">
        <f t="shared" si="15"/>
        <v>0</v>
      </c>
      <c r="Z56" s="91">
        <v>54</v>
      </c>
      <c r="AA56" s="91">
        <v>44</v>
      </c>
      <c r="AB56" s="91">
        <v>1</v>
      </c>
      <c r="AC56" s="52">
        <f>200*(Z56+1-AA56)*AB56/Z56</f>
        <v>40.74074074074074</v>
      </c>
      <c r="AD56" s="6">
        <f t="shared" si="16"/>
        <v>41</v>
      </c>
      <c r="AE56" s="88">
        <f>LARGE(CHOOSE({1,2,3,4},O56,T56,Y56,AD56),1)+LARGE(CHOOSE({1,2,3,4},O56,T56,Y56,AD56),2)+J56</f>
        <v>41</v>
      </c>
    </row>
    <row r="57" spans="1:31" x14ac:dyDescent="0.25">
      <c r="A57" s="18">
        <v>54</v>
      </c>
      <c r="B57" s="57" t="s">
        <v>96</v>
      </c>
      <c r="C57" s="57" t="s">
        <v>46</v>
      </c>
      <c r="D57" s="57" t="s">
        <v>10</v>
      </c>
      <c r="E57" s="101" t="s">
        <v>97</v>
      </c>
      <c r="F57" s="71">
        <v>49</v>
      </c>
      <c r="G57" s="103">
        <v>45</v>
      </c>
      <c r="H57" s="71">
        <v>1</v>
      </c>
      <c r="I57" s="52">
        <f>200*(F57+1-G57)*H57/F57</f>
        <v>20.408163265306122</v>
      </c>
      <c r="J57" s="6">
        <f t="shared" si="17"/>
        <v>21</v>
      </c>
      <c r="K57" s="71">
        <v>38</v>
      </c>
      <c r="L57" s="71" t="s">
        <v>35</v>
      </c>
      <c r="M57" s="71">
        <v>0.25</v>
      </c>
      <c r="N57" s="52">
        <v>0</v>
      </c>
      <c r="O57" s="6">
        <f t="shared" si="13"/>
        <v>0</v>
      </c>
      <c r="P57" s="91">
        <v>34</v>
      </c>
      <c r="Q57" s="91">
        <v>34</v>
      </c>
      <c r="R57" s="91">
        <v>0.5</v>
      </c>
      <c r="S57" s="52">
        <f>200*(P57+1-Q57)*R57/P57</f>
        <v>2.9411764705882355</v>
      </c>
      <c r="T57" s="6">
        <f t="shared" si="14"/>
        <v>3</v>
      </c>
      <c r="U57" s="91">
        <v>39</v>
      </c>
      <c r="V57" s="91">
        <v>35</v>
      </c>
      <c r="W57" s="91">
        <v>0.5</v>
      </c>
      <c r="X57" s="52">
        <f>200*(U57+1-V57)*W57/U57</f>
        <v>12.820512820512821</v>
      </c>
      <c r="Y57" s="6">
        <f t="shared" si="15"/>
        <v>13</v>
      </c>
      <c r="Z57" s="91">
        <v>54</v>
      </c>
      <c r="AA57" s="91" t="s">
        <v>35</v>
      </c>
      <c r="AB57" s="91">
        <v>1</v>
      </c>
      <c r="AC57" s="52">
        <v>0</v>
      </c>
      <c r="AD57" s="6">
        <f t="shared" si="16"/>
        <v>0</v>
      </c>
      <c r="AE57" s="88">
        <f>LARGE(CHOOSE({1,2,3,4},O57,T57,Y57,AD57),1)+LARGE(CHOOSE({1,2,3,4},O57,T57,Y57,AD57),2)+J57</f>
        <v>37</v>
      </c>
    </row>
    <row r="58" spans="1:31" x14ac:dyDescent="0.25">
      <c r="A58" s="18">
        <v>55</v>
      </c>
      <c r="B58" s="57" t="s">
        <v>271</v>
      </c>
      <c r="C58" s="57" t="s">
        <v>44</v>
      </c>
      <c r="D58" s="57" t="s">
        <v>7</v>
      </c>
      <c r="E58" s="100" t="s">
        <v>272</v>
      </c>
      <c r="F58" s="71">
        <v>49</v>
      </c>
      <c r="G58" s="71" t="s">
        <v>35</v>
      </c>
      <c r="H58" s="71">
        <v>1</v>
      </c>
      <c r="I58" s="52">
        <v>0</v>
      </c>
      <c r="J58" s="6">
        <f t="shared" si="17"/>
        <v>0</v>
      </c>
      <c r="K58" s="71">
        <v>38</v>
      </c>
      <c r="L58" s="71" t="s">
        <v>35</v>
      </c>
      <c r="M58" s="71">
        <v>0.25</v>
      </c>
      <c r="N58" s="52">
        <v>0</v>
      </c>
      <c r="O58" s="6">
        <f t="shared" si="13"/>
        <v>0</v>
      </c>
      <c r="P58" s="91">
        <v>34</v>
      </c>
      <c r="Q58" s="91" t="s">
        <v>35</v>
      </c>
      <c r="R58" s="91">
        <v>0.5</v>
      </c>
      <c r="S58" s="52">
        <v>0</v>
      </c>
      <c r="T58" s="6">
        <f t="shared" si="14"/>
        <v>0</v>
      </c>
      <c r="U58" s="91">
        <v>39</v>
      </c>
      <c r="V58" s="91" t="s">
        <v>35</v>
      </c>
      <c r="W58" s="91">
        <v>0.5</v>
      </c>
      <c r="X58" s="52">
        <v>0</v>
      </c>
      <c r="Y58" s="6">
        <f t="shared" si="15"/>
        <v>0</v>
      </c>
      <c r="Z58" s="91">
        <v>54</v>
      </c>
      <c r="AA58" s="91">
        <v>47</v>
      </c>
      <c r="AB58" s="91">
        <v>1</v>
      </c>
      <c r="AC58" s="52">
        <f>200*(Z58+1-AA58)*AB58/Z58</f>
        <v>29.62962962962963</v>
      </c>
      <c r="AD58" s="6">
        <f t="shared" si="16"/>
        <v>30</v>
      </c>
      <c r="AE58" s="88">
        <f>LARGE(CHOOSE({1,2,3,4},O58,T58,Y58,AD58),1)+LARGE(CHOOSE({1,2,3,4},O58,T58,Y58,AD58),2)+J58</f>
        <v>30</v>
      </c>
    </row>
    <row r="59" spans="1:31" x14ac:dyDescent="0.25">
      <c r="A59" s="18">
        <v>56</v>
      </c>
      <c r="B59" s="57" t="s">
        <v>273</v>
      </c>
      <c r="C59" s="57" t="s">
        <v>40</v>
      </c>
      <c r="D59" s="57" t="s">
        <v>7</v>
      </c>
      <c r="E59" s="100" t="s">
        <v>274</v>
      </c>
      <c r="F59" s="71">
        <v>49</v>
      </c>
      <c r="G59" s="71" t="s">
        <v>35</v>
      </c>
      <c r="H59" s="71">
        <v>1</v>
      </c>
      <c r="I59" s="52">
        <v>0</v>
      </c>
      <c r="J59" s="6">
        <f t="shared" si="17"/>
        <v>0</v>
      </c>
      <c r="K59" s="71">
        <v>38</v>
      </c>
      <c r="L59" s="71" t="s">
        <v>35</v>
      </c>
      <c r="M59" s="71">
        <v>0.25</v>
      </c>
      <c r="N59" s="52">
        <v>0</v>
      </c>
      <c r="O59" s="6">
        <f t="shared" si="13"/>
        <v>0</v>
      </c>
      <c r="P59" s="91">
        <v>34</v>
      </c>
      <c r="Q59" s="91" t="s">
        <v>35</v>
      </c>
      <c r="R59" s="91">
        <v>0.5</v>
      </c>
      <c r="S59" s="52">
        <v>0</v>
      </c>
      <c r="T59" s="6">
        <f t="shared" si="14"/>
        <v>0</v>
      </c>
      <c r="U59" s="91">
        <v>39</v>
      </c>
      <c r="V59" s="91" t="s">
        <v>35</v>
      </c>
      <c r="W59" s="91">
        <v>0.5</v>
      </c>
      <c r="X59" s="52">
        <v>0</v>
      </c>
      <c r="Y59" s="6">
        <f t="shared" si="15"/>
        <v>0</v>
      </c>
      <c r="Z59" s="91">
        <v>54</v>
      </c>
      <c r="AA59" s="91">
        <v>48</v>
      </c>
      <c r="AB59" s="91">
        <v>1</v>
      </c>
      <c r="AC59" s="52">
        <f>200*(Z59+1-AA59)*AB59/Z59</f>
        <v>25.925925925925927</v>
      </c>
      <c r="AD59" s="6">
        <f t="shared" si="16"/>
        <v>26</v>
      </c>
      <c r="AE59" s="88">
        <f>LARGE(CHOOSE({1,2,3,4},O59,T59,Y59,AD59),1)+LARGE(CHOOSE({1,2,3,4},O59,T59,Y59,AD59),2)+J59</f>
        <v>26</v>
      </c>
    </row>
    <row r="60" spans="1:31" x14ac:dyDescent="0.25">
      <c r="A60" s="18">
        <v>57</v>
      </c>
      <c r="B60" s="57" t="s">
        <v>275</v>
      </c>
      <c r="C60" s="57" t="s">
        <v>50</v>
      </c>
      <c r="D60" s="57" t="s">
        <v>7</v>
      </c>
      <c r="E60" s="100" t="s">
        <v>276</v>
      </c>
      <c r="F60" s="71">
        <v>49</v>
      </c>
      <c r="G60" s="71" t="s">
        <v>35</v>
      </c>
      <c r="H60" s="71">
        <v>1</v>
      </c>
      <c r="I60" s="52">
        <v>0</v>
      </c>
      <c r="J60" s="6">
        <f t="shared" si="17"/>
        <v>0</v>
      </c>
      <c r="K60" s="71">
        <v>38</v>
      </c>
      <c r="L60" s="71" t="s">
        <v>35</v>
      </c>
      <c r="M60" s="71">
        <v>0.25</v>
      </c>
      <c r="N60" s="52">
        <v>0</v>
      </c>
      <c r="O60" s="6">
        <f t="shared" si="13"/>
        <v>0</v>
      </c>
      <c r="P60" s="91">
        <v>34</v>
      </c>
      <c r="Q60" s="91" t="s">
        <v>35</v>
      </c>
      <c r="R60" s="91">
        <v>0.5</v>
      </c>
      <c r="S60" s="52">
        <v>0</v>
      </c>
      <c r="T60" s="6">
        <f t="shared" si="14"/>
        <v>0</v>
      </c>
      <c r="U60" s="91">
        <v>39</v>
      </c>
      <c r="V60" s="91" t="s">
        <v>35</v>
      </c>
      <c r="W60" s="91">
        <v>0.5</v>
      </c>
      <c r="X60" s="52">
        <v>0</v>
      </c>
      <c r="Y60" s="6">
        <f t="shared" si="15"/>
        <v>0</v>
      </c>
      <c r="Z60" s="91">
        <v>54</v>
      </c>
      <c r="AA60" s="91">
        <v>49</v>
      </c>
      <c r="AB60" s="91">
        <v>1</v>
      </c>
      <c r="AC60" s="52">
        <f>200*(Z60+1-AA60)*AB60/Z60</f>
        <v>22.222222222222221</v>
      </c>
      <c r="AD60" s="6">
        <f t="shared" si="16"/>
        <v>23</v>
      </c>
      <c r="AE60" s="88">
        <f>LARGE(CHOOSE({1,2,3,4},O60,T60,Y60,AD60),1)+LARGE(CHOOSE({1,2,3,4},O60,T60,Y60,AD60),2)+J60</f>
        <v>23</v>
      </c>
    </row>
    <row r="61" spans="1:31" x14ac:dyDescent="0.25">
      <c r="A61" s="18">
        <v>58</v>
      </c>
      <c r="B61" s="57" t="s">
        <v>277</v>
      </c>
      <c r="C61" s="57" t="s">
        <v>278</v>
      </c>
      <c r="D61" s="57" t="s">
        <v>10</v>
      </c>
      <c r="E61" s="100" t="s">
        <v>279</v>
      </c>
      <c r="F61" s="71">
        <v>49</v>
      </c>
      <c r="G61" s="71" t="s">
        <v>35</v>
      </c>
      <c r="H61" s="71">
        <v>1</v>
      </c>
      <c r="I61" s="52">
        <v>0</v>
      </c>
      <c r="J61" s="6">
        <f t="shared" si="17"/>
        <v>0</v>
      </c>
      <c r="K61" s="71">
        <v>38</v>
      </c>
      <c r="L61" s="71" t="s">
        <v>35</v>
      </c>
      <c r="M61" s="71">
        <v>0.25</v>
      </c>
      <c r="N61" s="52">
        <v>0</v>
      </c>
      <c r="O61" s="6">
        <f t="shared" si="13"/>
        <v>0</v>
      </c>
      <c r="P61" s="91">
        <v>34</v>
      </c>
      <c r="Q61" s="91" t="s">
        <v>35</v>
      </c>
      <c r="R61" s="91">
        <v>0.5</v>
      </c>
      <c r="S61" s="52">
        <v>0</v>
      </c>
      <c r="T61" s="6">
        <f t="shared" si="14"/>
        <v>0</v>
      </c>
      <c r="U61" s="91">
        <v>39</v>
      </c>
      <c r="V61" s="91" t="s">
        <v>35</v>
      </c>
      <c r="W61" s="91">
        <v>0.5</v>
      </c>
      <c r="X61" s="52">
        <v>0</v>
      </c>
      <c r="Y61" s="6">
        <f t="shared" si="15"/>
        <v>0</v>
      </c>
      <c r="Z61" s="91">
        <v>54</v>
      </c>
      <c r="AA61" s="91">
        <v>50</v>
      </c>
      <c r="AB61" s="91">
        <v>1</v>
      </c>
      <c r="AC61" s="52">
        <f>200*(Z61+1-AA61)*AB61/Z61</f>
        <v>18.518518518518519</v>
      </c>
      <c r="AD61" s="6">
        <f t="shared" si="16"/>
        <v>19</v>
      </c>
      <c r="AE61" s="88">
        <f>LARGE(CHOOSE({1,2,3,4},O61,T61,Y61,AD61),1)+LARGE(CHOOSE({1,2,3,4},O61,T61,Y61,AD61),2)+J61</f>
        <v>19</v>
      </c>
    </row>
    <row r="62" spans="1:31" x14ac:dyDescent="0.25">
      <c r="A62" s="18">
        <v>59</v>
      </c>
      <c r="B62" s="57" t="s">
        <v>280</v>
      </c>
      <c r="C62" s="57" t="s">
        <v>44</v>
      </c>
      <c r="D62" s="57" t="s">
        <v>10</v>
      </c>
      <c r="E62" s="100" t="s">
        <v>281</v>
      </c>
      <c r="F62" s="71">
        <v>49</v>
      </c>
      <c r="G62" s="71" t="s">
        <v>35</v>
      </c>
      <c r="H62" s="71">
        <v>1</v>
      </c>
      <c r="I62" s="52">
        <v>0</v>
      </c>
      <c r="J62" s="6">
        <f t="shared" si="17"/>
        <v>0</v>
      </c>
      <c r="K62" s="71">
        <v>38</v>
      </c>
      <c r="L62" s="71" t="s">
        <v>35</v>
      </c>
      <c r="M62" s="71">
        <v>0.25</v>
      </c>
      <c r="N62" s="52">
        <v>0</v>
      </c>
      <c r="O62" s="6">
        <f t="shared" si="13"/>
        <v>0</v>
      </c>
      <c r="P62" s="91">
        <v>34</v>
      </c>
      <c r="Q62" s="91" t="s">
        <v>35</v>
      </c>
      <c r="R62" s="91">
        <v>0.5</v>
      </c>
      <c r="S62" s="52">
        <v>0</v>
      </c>
      <c r="T62" s="6">
        <f t="shared" si="14"/>
        <v>0</v>
      </c>
      <c r="U62" s="91">
        <v>39</v>
      </c>
      <c r="V62" s="91" t="s">
        <v>35</v>
      </c>
      <c r="W62" s="91">
        <v>0.5</v>
      </c>
      <c r="X62" s="52">
        <v>0</v>
      </c>
      <c r="Y62" s="6">
        <f t="shared" si="15"/>
        <v>0</v>
      </c>
      <c r="Z62" s="91">
        <v>54</v>
      </c>
      <c r="AA62" s="91">
        <v>51</v>
      </c>
      <c r="AB62" s="91">
        <v>1</v>
      </c>
      <c r="AC62" s="52">
        <f>200*(Z62+1-AA62)*AB62/Z62</f>
        <v>14.814814814814815</v>
      </c>
      <c r="AD62" s="6">
        <f t="shared" si="16"/>
        <v>15</v>
      </c>
      <c r="AE62" s="88">
        <f>LARGE(CHOOSE({1,2,3,4},O62,T62,Y62,AD62),1)+LARGE(CHOOSE({1,2,3,4},O62,T62,Y62,AD62),2)+J62</f>
        <v>15</v>
      </c>
    </row>
    <row r="63" spans="1:31" x14ac:dyDescent="0.25">
      <c r="A63" s="18">
        <v>60</v>
      </c>
      <c r="B63" s="57" t="s">
        <v>90</v>
      </c>
      <c r="C63" s="57" t="s">
        <v>50</v>
      </c>
      <c r="D63" s="57" t="s">
        <v>10</v>
      </c>
      <c r="E63" s="101" t="s">
        <v>91</v>
      </c>
      <c r="F63" s="71">
        <v>49</v>
      </c>
      <c r="G63" s="71" t="s">
        <v>35</v>
      </c>
      <c r="H63" s="71">
        <v>1</v>
      </c>
      <c r="I63" s="52">
        <v>0</v>
      </c>
      <c r="J63" s="6">
        <f t="shared" si="17"/>
        <v>0</v>
      </c>
      <c r="K63" s="71">
        <v>38</v>
      </c>
      <c r="L63" s="71">
        <v>30</v>
      </c>
      <c r="M63" s="71">
        <v>0.25</v>
      </c>
      <c r="N63" s="52">
        <f>200*(K63+1-L63)*M63/K63</f>
        <v>11.842105263157896</v>
      </c>
      <c r="O63" s="6">
        <f t="shared" si="13"/>
        <v>12</v>
      </c>
      <c r="P63" s="91">
        <v>34</v>
      </c>
      <c r="Q63" s="91" t="s">
        <v>35</v>
      </c>
      <c r="R63" s="91">
        <v>0.5</v>
      </c>
      <c r="S63" s="52">
        <v>0</v>
      </c>
      <c r="T63" s="6">
        <f t="shared" si="14"/>
        <v>0</v>
      </c>
      <c r="U63" s="91">
        <v>39</v>
      </c>
      <c r="V63" s="91" t="s">
        <v>35</v>
      </c>
      <c r="W63" s="91">
        <v>0.5</v>
      </c>
      <c r="X63" s="52">
        <v>0</v>
      </c>
      <c r="Y63" s="6">
        <f t="shared" si="15"/>
        <v>0</v>
      </c>
      <c r="Z63" s="91">
        <v>54</v>
      </c>
      <c r="AA63" s="91" t="s">
        <v>35</v>
      </c>
      <c r="AB63" s="91">
        <v>1</v>
      </c>
      <c r="AC63" s="52">
        <v>0</v>
      </c>
      <c r="AD63" s="6">
        <f t="shared" si="16"/>
        <v>0</v>
      </c>
      <c r="AE63" s="88">
        <f>LARGE(CHOOSE({1,2,3,4},O63,T63,Y63,AD63),1)+LARGE(CHOOSE({1,2,3,4},O63,T63,Y63,AD63),2)+J63</f>
        <v>12</v>
      </c>
    </row>
    <row r="64" spans="1:31" x14ac:dyDescent="0.25">
      <c r="A64" s="18">
        <v>61</v>
      </c>
      <c r="B64" s="57" t="s">
        <v>282</v>
      </c>
      <c r="C64" s="57" t="s">
        <v>49</v>
      </c>
      <c r="D64" s="57" t="s">
        <v>10</v>
      </c>
      <c r="E64" s="100" t="s">
        <v>283</v>
      </c>
      <c r="F64" s="71">
        <v>49</v>
      </c>
      <c r="G64" s="71" t="s">
        <v>35</v>
      </c>
      <c r="H64" s="71">
        <v>1</v>
      </c>
      <c r="I64" s="52">
        <v>0</v>
      </c>
      <c r="J64" s="6">
        <f t="shared" si="17"/>
        <v>0</v>
      </c>
      <c r="K64" s="71">
        <v>38</v>
      </c>
      <c r="L64" s="71" t="s">
        <v>35</v>
      </c>
      <c r="M64" s="71">
        <v>0.25</v>
      </c>
      <c r="N64" s="52">
        <v>0</v>
      </c>
      <c r="O64" s="6">
        <f t="shared" si="13"/>
        <v>0</v>
      </c>
      <c r="P64" s="91">
        <v>34</v>
      </c>
      <c r="Q64" s="91" t="s">
        <v>35</v>
      </c>
      <c r="R64" s="91">
        <v>0.5</v>
      </c>
      <c r="S64" s="52">
        <v>0</v>
      </c>
      <c r="T64" s="6">
        <f t="shared" si="14"/>
        <v>0</v>
      </c>
      <c r="U64" s="91">
        <v>39</v>
      </c>
      <c r="V64" s="91" t="s">
        <v>35</v>
      </c>
      <c r="W64" s="91">
        <v>0.5</v>
      </c>
      <c r="X64" s="52">
        <v>0</v>
      </c>
      <c r="Y64" s="6">
        <f t="shared" si="15"/>
        <v>0</v>
      </c>
      <c r="Z64" s="91">
        <v>54</v>
      </c>
      <c r="AA64" s="91">
        <v>52</v>
      </c>
      <c r="AB64" s="91">
        <v>1</v>
      </c>
      <c r="AC64" s="52">
        <f>200*(Z64+1-AA64)*AB64/Z64</f>
        <v>11.111111111111111</v>
      </c>
      <c r="AD64" s="6">
        <f t="shared" si="16"/>
        <v>12</v>
      </c>
      <c r="AE64" s="88">
        <f>LARGE(CHOOSE({1,2,3,4},O64,T64,Y64,AD64),1)+LARGE(CHOOSE({1,2,3,4},O64,T64,Y64,AD64),2)+J64</f>
        <v>12</v>
      </c>
    </row>
    <row r="65" spans="1:31" x14ac:dyDescent="0.25">
      <c r="A65" s="18">
        <v>62</v>
      </c>
      <c r="B65" s="57" t="s">
        <v>192</v>
      </c>
      <c r="C65" s="2" t="s">
        <v>246</v>
      </c>
      <c r="D65" s="57" t="s">
        <v>7</v>
      </c>
      <c r="E65" s="101" t="s">
        <v>199</v>
      </c>
      <c r="F65" s="71">
        <v>49</v>
      </c>
      <c r="G65" s="71" t="s">
        <v>35</v>
      </c>
      <c r="H65" s="71">
        <v>1</v>
      </c>
      <c r="I65" s="52">
        <v>0</v>
      </c>
      <c r="J65" s="6">
        <f t="shared" si="17"/>
        <v>0</v>
      </c>
      <c r="K65" s="71">
        <v>38</v>
      </c>
      <c r="L65" s="71" t="s">
        <v>35</v>
      </c>
      <c r="M65" s="71">
        <v>0.25</v>
      </c>
      <c r="N65" s="52">
        <v>0</v>
      </c>
      <c r="O65" s="6">
        <f t="shared" si="13"/>
        <v>0</v>
      </c>
      <c r="P65" s="91">
        <v>34</v>
      </c>
      <c r="Q65" s="91" t="s">
        <v>35</v>
      </c>
      <c r="R65" s="91">
        <v>0.5</v>
      </c>
      <c r="S65" s="52">
        <v>0</v>
      </c>
      <c r="T65" s="6">
        <f t="shared" si="14"/>
        <v>0</v>
      </c>
      <c r="U65" s="91">
        <v>39</v>
      </c>
      <c r="V65" s="91">
        <v>36</v>
      </c>
      <c r="W65" s="91">
        <v>0.5</v>
      </c>
      <c r="X65" s="91">
        <f>200*(U65+1-V65)*W65/U65</f>
        <v>10.256410256410257</v>
      </c>
      <c r="Y65" s="6">
        <f t="shared" si="15"/>
        <v>11</v>
      </c>
      <c r="Z65" s="91">
        <v>54</v>
      </c>
      <c r="AA65" s="91" t="s">
        <v>35</v>
      </c>
      <c r="AB65" s="91">
        <v>1</v>
      </c>
      <c r="AC65" s="52">
        <v>0</v>
      </c>
      <c r="AD65" s="6">
        <f t="shared" si="16"/>
        <v>0</v>
      </c>
      <c r="AE65" s="88">
        <f>LARGE(CHOOSE({1,2,3,4},O65,T65,Y65,AD65),1)+LARGE(CHOOSE({1,2,3,4},O65,T65,Y65,AD65),2)+J65</f>
        <v>11</v>
      </c>
    </row>
    <row r="66" spans="1:31" x14ac:dyDescent="0.25">
      <c r="A66" s="18">
        <v>63</v>
      </c>
      <c r="B66" s="57" t="s">
        <v>92</v>
      </c>
      <c r="C66" s="57" t="s">
        <v>49</v>
      </c>
      <c r="D66" s="57" t="s">
        <v>7</v>
      </c>
      <c r="E66" s="101" t="s">
        <v>93</v>
      </c>
      <c r="F66" s="71">
        <v>49</v>
      </c>
      <c r="G66" s="71" t="s">
        <v>35</v>
      </c>
      <c r="H66" s="71">
        <v>1</v>
      </c>
      <c r="I66" s="52">
        <v>0</v>
      </c>
      <c r="J66" s="6">
        <f t="shared" si="17"/>
        <v>0</v>
      </c>
      <c r="K66" s="71">
        <v>38</v>
      </c>
      <c r="L66" s="71">
        <v>32</v>
      </c>
      <c r="M66" s="71">
        <v>0.25</v>
      </c>
      <c r="N66" s="52">
        <f>200*(K66+1-L66)*M66/K66</f>
        <v>9.2105263157894743</v>
      </c>
      <c r="O66" s="6">
        <f t="shared" si="13"/>
        <v>10</v>
      </c>
      <c r="P66" s="91">
        <v>34</v>
      </c>
      <c r="Q66" s="91" t="s">
        <v>35</v>
      </c>
      <c r="R66" s="91">
        <v>0.5</v>
      </c>
      <c r="S66" s="52">
        <v>0</v>
      </c>
      <c r="T66" s="6">
        <f t="shared" si="14"/>
        <v>0</v>
      </c>
      <c r="U66" s="91">
        <v>39</v>
      </c>
      <c r="V66" s="91" t="s">
        <v>35</v>
      </c>
      <c r="W66" s="91">
        <v>0.5</v>
      </c>
      <c r="X66" s="52">
        <v>0</v>
      </c>
      <c r="Y66" s="6">
        <f t="shared" si="15"/>
        <v>0</v>
      </c>
      <c r="Z66" s="91">
        <v>54</v>
      </c>
      <c r="AA66" s="91" t="s">
        <v>35</v>
      </c>
      <c r="AB66" s="91">
        <v>1</v>
      </c>
      <c r="AC66" s="52">
        <v>0</v>
      </c>
      <c r="AD66" s="6">
        <f t="shared" si="16"/>
        <v>0</v>
      </c>
      <c r="AE66" s="88">
        <f>LARGE(CHOOSE({1,2,3,4},O66,T66,Y66,AD66),1)+LARGE(CHOOSE({1,2,3,4},O66,T66,Y66,AD66),2)+J66</f>
        <v>10</v>
      </c>
    </row>
    <row r="67" spans="1:31" x14ac:dyDescent="0.25">
      <c r="A67" s="18">
        <v>64</v>
      </c>
      <c r="B67" s="57" t="s">
        <v>284</v>
      </c>
      <c r="C67" s="57" t="s">
        <v>49</v>
      </c>
      <c r="D67" s="57" t="s">
        <v>10</v>
      </c>
      <c r="E67" s="100" t="s">
        <v>285</v>
      </c>
      <c r="F67" s="71">
        <v>49</v>
      </c>
      <c r="G67" s="71" t="s">
        <v>35</v>
      </c>
      <c r="H67" s="71">
        <v>1</v>
      </c>
      <c r="I67" s="52">
        <v>0</v>
      </c>
      <c r="J67" s="6">
        <f t="shared" si="17"/>
        <v>0</v>
      </c>
      <c r="K67" s="71">
        <v>38</v>
      </c>
      <c r="L67" s="71" t="s">
        <v>35</v>
      </c>
      <c r="M67" s="71">
        <v>0.25</v>
      </c>
      <c r="N67" s="52">
        <v>0</v>
      </c>
      <c r="O67" s="6">
        <f t="shared" si="13"/>
        <v>0</v>
      </c>
      <c r="P67" s="91">
        <v>34</v>
      </c>
      <c r="Q67" s="91" t="s">
        <v>35</v>
      </c>
      <c r="R67" s="91">
        <v>0.5</v>
      </c>
      <c r="S67" s="52">
        <v>0</v>
      </c>
      <c r="T67" s="6">
        <f t="shared" si="14"/>
        <v>0</v>
      </c>
      <c r="U67" s="91">
        <v>39</v>
      </c>
      <c r="V67" s="91" t="s">
        <v>35</v>
      </c>
      <c r="W67" s="91">
        <v>0.5</v>
      </c>
      <c r="X67" s="52">
        <v>0</v>
      </c>
      <c r="Y67" s="6">
        <f t="shared" si="15"/>
        <v>0</v>
      </c>
      <c r="Z67" s="91">
        <v>54</v>
      </c>
      <c r="AA67" s="91">
        <v>53</v>
      </c>
      <c r="AB67" s="91">
        <v>1</v>
      </c>
      <c r="AC67" s="52">
        <f>200*(Z67+1-AA67)*AB67/Z67</f>
        <v>7.4074074074074074</v>
      </c>
      <c r="AD67" s="6">
        <f t="shared" si="16"/>
        <v>8</v>
      </c>
      <c r="AE67" s="88">
        <f>LARGE(CHOOSE({1,2,3,4},O67,T67,Y67,AD67),1)+LARGE(CHOOSE({1,2,3,4},O67,T67,Y67,AD67),2)+J67</f>
        <v>8</v>
      </c>
    </row>
    <row r="68" spans="1:31" x14ac:dyDescent="0.25">
      <c r="A68" s="18">
        <v>65</v>
      </c>
      <c r="B68" s="2" t="s">
        <v>112</v>
      </c>
      <c r="C68" s="2" t="s">
        <v>40</v>
      </c>
      <c r="D68" s="2" t="s">
        <v>10</v>
      </c>
      <c r="E68" s="59" t="s">
        <v>60</v>
      </c>
      <c r="F68" s="71">
        <v>49</v>
      </c>
      <c r="G68" s="71" t="s">
        <v>35</v>
      </c>
      <c r="H68" s="71">
        <v>1</v>
      </c>
      <c r="I68" s="52">
        <v>0</v>
      </c>
      <c r="J68" s="6">
        <f t="shared" si="17"/>
        <v>0</v>
      </c>
      <c r="K68" s="71">
        <v>38</v>
      </c>
      <c r="L68" s="71">
        <v>34</v>
      </c>
      <c r="M68" s="71">
        <v>0.25</v>
      </c>
      <c r="N68" s="52">
        <f>200*(K68+1-L68)*M68/K68</f>
        <v>6.5789473684210522</v>
      </c>
      <c r="O68" s="6">
        <f t="shared" ref="O68:O99" si="18">ROUNDUP(N68,0)</f>
        <v>7</v>
      </c>
      <c r="P68" s="91">
        <v>34</v>
      </c>
      <c r="Q68" s="91" t="s">
        <v>35</v>
      </c>
      <c r="R68" s="91">
        <v>0.5</v>
      </c>
      <c r="S68" s="52">
        <v>0</v>
      </c>
      <c r="T68" s="6">
        <f t="shared" ref="T68:T99" si="19">ROUNDUP(S68,0)</f>
        <v>0</v>
      </c>
      <c r="U68" s="91">
        <v>39</v>
      </c>
      <c r="V68" s="91" t="s">
        <v>35</v>
      </c>
      <c r="W68" s="91">
        <v>0.5</v>
      </c>
      <c r="X68" s="52">
        <v>0</v>
      </c>
      <c r="Y68" s="6">
        <f t="shared" ref="Y68:Y99" si="20">ROUNDUP(X68,0)</f>
        <v>0</v>
      </c>
      <c r="Z68" s="91">
        <v>54</v>
      </c>
      <c r="AA68" s="91" t="s">
        <v>35</v>
      </c>
      <c r="AB68" s="91">
        <v>1</v>
      </c>
      <c r="AC68" s="52">
        <v>0</v>
      </c>
      <c r="AD68" s="6">
        <f t="shared" ref="AD68:AD99" si="21">ROUNDUP(AC68,0)</f>
        <v>0</v>
      </c>
      <c r="AE68" s="88">
        <f>LARGE(CHOOSE({1,2,3,4},O68,T68,Y68,AD68),1)+LARGE(CHOOSE({1,2,3,4},O68,T68,Y68,AD68),2)+J68</f>
        <v>7</v>
      </c>
    </row>
    <row r="69" spans="1:31" x14ac:dyDescent="0.25">
      <c r="A69" s="18">
        <v>66</v>
      </c>
      <c r="B69" s="8" t="s">
        <v>143</v>
      </c>
      <c r="C69" s="8" t="s">
        <v>42</v>
      </c>
      <c r="D69" s="8" t="s">
        <v>10</v>
      </c>
      <c r="E69" s="100" t="s">
        <v>122</v>
      </c>
      <c r="F69" s="71">
        <v>49</v>
      </c>
      <c r="G69" s="71" t="s">
        <v>35</v>
      </c>
      <c r="H69" s="71">
        <v>1</v>
      </c>
      <c r="I69" s="52">
        <v>0</v>
      </c>
      <c r="J69" s="6">
        <f t="shared" si="17"/>
        <v>0</v>
      </c>
      <c r="K69" s="71">
        <v>38</v>
      </c>
      <c r="L69" s="71" t="s">
        <v>35</v>
      </c>
      <c r="M69" s="71">
        <v>0.25</v>
      </c>
      <c r="N69" s="52">
        <v>0</v>
      </c>
      <c r="O69" s="6">
        <f t="shared" si="18"/>
        <v>0</v>
      </c>
      <c r="P69" s="91">
        <v>34</v>
      </c>
      <c r="Q69" s="91">
        <v>33</v>
      </c>
      <c r="R69" s="91">
        <v>0.5</v>
      </c>
      <c r="S69" s="91">
        <f>200*(P69+1-Q69)*R69/P69</f>
        <v>5.882352941176471</v>
      </c>
      <c r="T69" s="6">
        <f t="shared" si="19"/>
        <v>6</v>
      </c>
      <c r="U69" s="91">
        <v>39</v>
      </c>
      <c r="V69" s="91" t="s">
        <v>35</v>
      </c>
      <c r="W69" s="91">
        <v>0.5</v>
      </c>
      <c r="X69" s="52">
        <v>0</v>
      </c>
      <c r="Y69" s="6">
        <f t="shared" si="20"/>
        <v>0</v>
      </c>
      <c r="Z69" s="91">
        <v>54</v>
      </c>
      <c r="AA69" s="91" t="s">
        <v>35</v>
      </c>
      <c r="AB69" s="91">
        <v>1</v>
      </c>
      <c r="AC69" s="52">
        <v>0</v>
      </c>
      <c r="AD69" s="6">
        <f t="shared" si="21"/>
        <v>0</v>
      </c>
      <c r="AE69" s="88">
        <f>LARGE(CHOOSE({1,2,3,4},O69,T69,Y69,AD69),1)+LARGE(CHOOSE({1,2,3,4},O69,T69,Y69,AD69),2)+J69</f>
        <v>6</v>
      </c>
    </row>
    <row r="70" spans="1:31" x14ac:dyDescent="0.25">
      <c r="A70" s="18">
        <v>67</v>
      </c>
      <c r="B70" s="57" t="s">
        <v>286</v>
      </c>
      <c r="C70" s="57" t="s">
        <v>40</v>
      </c>
      <c r="D70" s="57" t="s">
        <v>10</v>
      </c>
      <c r="E70" s="100" t="s">
        <v>287</v>
      </c>
      <c r="F70" s="71">
        <v>49</v>
      </c>
      <c r="G70" s="71" t="s">
        <v>35</v>
      </c>
      <c r="H70" s="71">
        <v>1</v>
      </c>
      <c r="I70" s="52">
        <v>0</v>
      </c>
      <c r="J70" s="6">
        <f t="shared" si="17"/>
        <v>0</v>
      </c>
      <c r="K70" s="71">
        <v>38</v>
      </c>
      <c r="L70" s="71" t="s">
        <v>35</v>
      </c>
      <c r="M70" s="71">
        <v>0.25</v>
      </c>
      <c r="N70" s="52">
        <v>0</v>
      </c>
      <c r="O70" s="6">
        <f t="shared" si="18"/>
        <v>0</v>
      </c>
      <c r="P70" s="91">
        <v>34</v>
      </c>
      <c r="Q70" s="91" t="s">
        <v>35</v>
      </c>
      <c r="R70" s="91">
        <v>0.5</v>
      </c>
      <c r="S70" s="52">
        <v>0</v>
      </c>
      <c r="T70" s="6">
        <f t="shared" si="19"/>
        <v>0</v>
      </c>
      <c r="U70" s="91">
        <v>39</v>
      </c>
      <c r="V70" s="91" t="s">
        <v>35</v>
      </c>
      <c r="W70" s="91">
        <v>0.5</v>
      </c>
      <c r="X70" s="52">
        <v>0</v>
      </c>
      <c r="Y70" s="6">
        <f t="shared" si="20"/>
        <v>0</v>
      </c>
      <c r="Z70" s="91">
        <v>54</v>
      </c>
      <c r="AA70" s="91">
        <v>54</v>
      </c>
      <c r="AB70" s="91">
        <v>1</v>
      </c>
      <c r="AC70" s="52">
        <f>200*(Z70+1-AA70)*AB70/Z70</f>
        <v>3.7037037037037037</v>
      </c>
      <c r="AD70" s="6">
        <f t="shared" si="21"/>
        <v>4</v>
      </c>
      <c r="AE70" s="88">
        <f>LARGE(CHOOSE({1,2,3,4},O70,T70,Y70,AD70),1)+LARGE(CHOOSE({1,2,3,4},O70,T70,Y70,AD70),2)+J70</f>
        <v>4</v>
      </c>
    </row>
    <row r="71" spans="1:31" x14ac:dyDescent="0.25"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</row>
  </sheetData>
  <autoFilter ref="A3:AE70">
    <sortState ref="A5:AE70">
      <sortCondition descending="1" ref="AE3:AE70"/>
    </sortState>
  </autoFilter>
  <sortState ref="A4:A79">
    <sortCondition ref="A4"/>
  </sortState>
  <mergeCells count="13">
    <mergeCell ref="BE1:CD1"/>
    <mergeCell ref="E2:E3"/>
    <mergeCell ref="D2:D3"/>
    <mergeCell ref="C2:C3"/>
    <mergeCell ref="F2:J2"/>
    <mergeCell ref="A1:AE1"/>
    <mergeCell ref="B2:B3"/>
    <mergeCell ref="A2:A3"/>
    <mergeCell ref="AE2:AE3"/>
    <mergeCell ref="K2:O2"/>
    <mergeCell ref="Z2:AD2"/>
    <mergeCell ref="P2:T2"/>
    <mergeCell ref="U2:Y2"/>
  </mergeCells>
  <pageMargins left="0.7" right="0.7" top="0.75" bottom="0.75" header="0.3" footer="0.3"/>
  <pageSetup paperSize="9" scale="55" orientation="landscape" r:id="rId1"/>
  <colBreaks count="1" manualBreakCount="1">
    <brk id="38" max="78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21"/>
  <sheetViews>
    <sheetView view="pageBreakPreview" zoomScale="90" zoomScaleNormal="100" zoomScaleSheetLayoutView="90" workbookViewId="0">
      <pane xSplit="17" ySplit="3" topLeftCell="AG4" activePane="bottomRight" state="frozen"/>
      <selection pane="topRight" activeCell="H1" sqref="H1"/>
      <selection pane="bottomLeft" activeCell="A4" sqref="A4"/>
      <selection pane="bottomRight" activeCell="AH28" sqref="AH28"/>
    </sheetView>
  </sheetViews>
  <sheetFormatPr defaultRowHeight="15" x14ac:dyDescent="0.25"/>
  <cols>
    <col min="1" max="1" width="5.85546875" style="23" customWidth="1"/>
    <col min="2" max="2" width="24.140625" style="23" customWidth="1"/>
    <col min="3" max="3" width="10.28515625" style="23" customWidth="1"/>
    <col min="4" max="4" width="16.140625" style="23" customWidth="1"/>
    <col min="5" max="5" width="13.85546875" style="23" customWidth="1"/>
    <col min="6" max="6" width="6.7109375" style="44" customWidth="1"/>
    <col min="7" max="7" width="13.7109375" style="44" customWidth="1"/>
    <col min="8" max="8" width="11.85546875" style="44" customWidth="1"/>
    <col min="9" max="9" width="7.42578125" style="44" customWidth="1"/>
    <col min="10" max="10" width="9.140625" style="23" customWidth="1"/>
    <col min="11" max="11" width="13.7109375" style="23" customWidth="1"/>
    <col min="12" max="12" width="7.42578125" style="23" customWidth="1"/>
    <col min="13" max="13" width="8.5703125" style="23" customWidth="1"/>
    <col min="14" max="15" width="13.7109375" style="23" customWidth="1"/>
    <col min="16" max="16" width="9.28515625" style="21" customWidth="1"/>
    <col min="17" max="17" width="9" style="21" customWidth="1"/>
    <col min="18" max="18" width="11.85546875" style="21" customWidth="1"/>
    <col min="19" max="19" width="7.85546875" style="39" customWidth="1"/>
    <col min="20" max="20" width="11.7109375" style="21" customWidth="1"/>
    <col min="21" max="21" width="9.28515625" style="21" hidden="1" customWidth="1"/>
    <col min="22" max="22" width="8.85546875" style="21" hidden="1" customWidth="1"/>
    <col min="23" max="23" width="6.42578125" style="21" hidden="1" customWidth="1"/>
    <col min="24" max="24" width="8.5703125" style="39" hidden="1" customWidth="1"/>
    <col min="25" max="30" width="10.28515625" style="45" hidden="1" customWidth="1"/>
    <col min="31" max="35" width="10.28515625" style="45" customWidth="1"/>
    <col min="36" max="36" width="9.28515625" style="30" customWidth="1"/>
    <col min="37" max="37" width="9" style="30" customWidth="1"/>
    <col min="38" max="38" width="7.140625" style="30" customWidth="1"/>
    <col min="39" max="39" width="9.28515625" style="42" customWidth="1"/>
    <col min="40" max="40" width="9.28515625" style="44" customWidth="1"/>
    <col min="41" max="16384" width="9.140625" style="23"/>
  </cols>
  <sheetData>
    <row r="1" spans="1:41" ht="21" x14ac:dyDescent="0.25">
      <c r="A1" s="139" t="s">
        <v>210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</row>
    <row r="2" spans="1:41" ht="81.75" customHeight="1" x14ac:dyDescent="0.25">
      <c r="A2" s="85" t="s">
        <v>0</v>
      </c>
      <c r="B2" s="85" t="s">
        <v>1</v>
      </c>
      <c r="C2" s="85" t="s">
        <v>6</v>
      </c>
      <c r="D2" s="85" t="s">
        <v>51</v>
      </c>
      <c r="E2" s="85" t="s">
        <v>2</v>
      </c>
      <c r="F2" s="143" t="s">
        <v>288</v>
      </c>
      <c r="G2" s="143"/>
      <c r="H2" s="143"/>
      <c r="I2" s="143"/>
      <c r="J2" s="143"/>
      <c r="K2" s="140" t="s">
        <v>235</v>
      </c>
      <c r="L2" s="141"/>
      <c r="M2" s="141"/>
      <c r="N2" s="141"/>
      <c r="O2" s="142"/>
      <c r="P2" s="140" t="s">
        <v>138</v>
      </c>
      <c r="Q2" s="141"/>
      <c r="R2" s="141"/>
      <c r="S2" s="141"/>
      <c r="T2" s="142"/>
      <c r="U2" s="140" t="s">
        <v>85</v>
      </c>
      <c r="V2" s="141"/>
      <c r="W2" s="141"/>
      <c r="X2" s="141"/>
      <c r="Y2" s="142"/>
      <c r="Z2" s="140" t="s">
        <v>146</v>
      </c>
      <c r="AA2" s="141"/>
      <c r="AB2" s="141"/>
      <c r="AC2" s="141"/>
      <c r="AD2" s="142"/>
      <c r="AE2" s="140" t="s">
        <v>150</v>
      </c>
      <c r="AF2" s="141"/>
      <c r="AG2" s="141"/>
      <c r="AH2" s="141"/>
      <c r="AI2" s="142"/>
      <c r="AJ2" s="140" t="s">
        <v>293</v>
      </c>
      <c r="AK2" s="141"/>
      <c r="AL2" s="141"/>
      <c r="AM2" s="141"/>
      <c r="AN2" s="142"/>
    </row>
    <row r="3" spans="1:41" s="15" customFormat="1" ht="88.5" customHeight="1" x14ac:dyDescent="0.25">
      <c r="A3" s="86"/>
      <c r="B3" s="86"/>
      <c r="C3" s="86"/>
      <c r="D3" s="86"/>
      <c r="E3" s="86"/>
      <c r="F3" s="49" t="s">
        <v>103</v>
      </c>
      <c r="G3" s="49" t="s">
        <v>104</v>
      </c>
      <c r="H3" s="49" t="s">
        <v>105</v>
      </c>
      <c r="I3" s="55" t="s">
        <v>56</v>
      </c>
      <c r="J3" s="46" t="s">
        <v>106</v>
      </c>
      <c r="K3" s="10" t="s">
        <v>103</v>
      </c>
      <c r="L3" s="10" t="s">
        <v>104</v>
      </c>
      <c r="M3" s="10" t="s">
        <v>105</v>
      </c>
      <c r="N3" s="75" t="s">
        <v>56</v>
      </c>
      <c r="O3" s="47" t="s">
        <v>106</v>
      </c>
      <c r="P3" s="10" t="s">
        <v>103</v>
      </c>
      <c r="Q3" s="10" t="s">
        <v>104</v>
      </c>
      <c r="R3" s="10" t="s">
        <v>105</v>
      </c>
      <c r="S3" s="75" t="s">
        <v>56</v>
      </c>
      <c r="T3" s="47" t="s">
        <v>106</v>
      </c>
      <c r="U3" s="10" t="s">
        <v>103</v>
      </c>
      <c r="V3" s="10" t="s">
        <v>104</v>
      </c>
      <c r="W3" s="10" t="s">
        <v>105</v>
      </c>
      <c r="X3" s="75" t="s">
        <v>56</v>
      </c>
      <c r="Y3" s="46" t="s">
        <v>106</v>
      </c>
      <c r="Z3" s="10" t="s">
        <v>103</v>
      </c>
      <c r="AA3" s="10" t="s">
        <v>104</v>
      </c>
      <c r="AB3" s="10" t="s">
        <v>105</v>
      </c>
      <c r="AC3" s="75" t="s">
        <v>56</v>
      </c>
      <c r="AD3" s="48" t="s">
        <v>106</v>
      </c>
      <c r="AE3" s="10" t="s">
        <v>103</v>
      </c>
      <c r="AF3" s="10" t="s">
        <v>104</v>
      </c>
      <c r="AG3" s="10" t="s">
        <v>105</v>
      </c>
      <c r="AH3" s="75" t="s">
        <v>56</v>
      </c>
      <c r="AI3" s="48" t="s">
        <v>106</v>
      </c>
      <c r="AJ3" s="10" t="s">
        <v>103</v>
      </c>
      <c r="AK3" s="10" t="s">
        <v>104</v>
      </c>
      <c r="AL3" s="10" t="s">
        <v>105</v>
      </c>
      <c r="AM3" s="75" t="s">
        <v>56</v>
      </c>
      <c r="AN3" s="48" t="s">
        <v>106</v>
      </c>
      <c r="AO3" s="87" t="s">
        <v>241</v>
      </c>
    </row>
    <row r="4" spans="1:41" x14ac:dyDescent="0.25">
      <c r="A4" s="22">
        <v>1</v>
      </c>
      <c r="B4" s="27" t="s">
        <v>141</v>
      </c>
      <c r="C4" s="24" t="s">
        <v>7</v>
      </c>
      <c r="D4" s="24" t="s">
        <v>40</v>
      </c>
      <c r="E4" s="24" t="s">
        <v>9</v>
      </c>
      <c r="F4" s="14">
        <v>11</v>
      </c>
      <c r="G4" s="77">
        <v>1</v>
      </c>
      <c r="H4" s="38">
        <v>1</v>
      </c>
      <c r="I4" s="41">
        <f>200*(F4+1-G4)*H4/F4</f>
        <v>200</v>
      </c>
      <c r="J4" s="20">
        <f t="shared" ref="J4:J21" si="0">ROUNDUP(I4,0)</f>
        <v>200</v>
      </c>
      <c r="K4" s="22">
        <v>16</v>
      </c>
      <c r="L4" s="22">
        <v>3</v>
      </c>
      <c r="M4" s="22">
        <v>0.25</v>
      </c>
      <c r="N4" s="38">
        <f>200*(K4+1-L4)*M4/K4</f>
        <v>43.75</v>
      </c>
      <c r="O4" s="20">
        <f t="shared" ref="O4:O21" si="1">ROUNDUP(N4,0)</f>
        <v>44</v>
      </c>
      <c r="P4" s="16">
        <v>19</v>
      </c>
      <c r="Q4" s="16">
        <v>4</v>
      </c>
      <c r="R4" s="88">
        <v>0.25</v>
      </c>
      <c r="S4" s="38">
        <f>200*(P4+1-Q4)*R4/P4</f>
        <v>42.10526315789474</v>
      </c>
      <c r="T4" s="20">
        <f t="shared" ref="T4:T21" si="2">ROUNDUP(S4,0)</f>
        <v>43</v>
      </c>
      <c r="U4" s="16">
        <v>19</v>
      </c>
      <c r="V4" s="26" t="s">
        <v>35</v>
      </c>
      <c r="W4" s="88">
        <v>0.25</v>
      </c>
      <c r="X4" s="38">
        <v>0</v>
      </c>
      <c r="Y4" s="20">
        <f t="shared" ref="Y4:Y21" si="3">ROUNDUP(X4,0)</f>
        <v>0</v>
      </c>
      <c r="Z4" s="16">
        <v>20</v>
      </c>
      <c r="AA4" s="26" t="s">
        <v>35</v>
      </c>
      <c r="AB4" s="88">
        <v>0.25</v>
      </c>
      <c r="AC4" s="66">
        <v>0</v>
      </c>
      <c r="AD4" s="20">
        <f t="shared" ref="AD4:AD21" si="4">ROUNDUP(AC4,0)</f>
        <v>0</v>
      </c>
      <c r="AE4" s="50">
        <v>14</v>
      </c>
      <c r="AF4" s="61">
        <v>2</v>
      </c>
      <c r="AG4" s="50">
        <v>0.25</v>
      </c>
      <c r="AH4" s="41">
        <f>200*(AE4+1-AF4)*AG4/AE4</f>
        <v>46.428571428571431</v>
      </c>
      <c r="AI4" s="20">
        <f t="shared" ref="AI4:AI21" si="5">ROUNDUP(AH4,0)</f>
        <v>47</v>
      </c>
      <c r="AJ4" s="50">
        <v>22</v>
      </c>
      <c r="AK4" s="61">
        <v>2</v>
      </c>
      <c r="AL4" s="50">
        <v>0.5</v>
      </c>
      <c r="AM4" s="41">
        <f t="shared" ref="AM4:AM12" si="6">200*(AJ4+1-AK4)*AL4/AJ4</f>
        <v>95.454545454545453</v>
      </c>
      <c r="AN4" s="20">
        <f t="shared" ref="AN4:AN21" si="7">ROUNDUP(AM4,0)</f>
        <v>96</v>
      </c>
      <c r="AO4" s="88">
        <f>LARGE(CHOOSE({1,2,3,4,5,6}, O4,T4,Y4,AD4,AI4,AN4),1)+LARGE(CHOOSE({1,2,3,4,5,6},O4,T4,Y4,AD4,AI4,AN4),2)+J4</f>
        <v>343</v>
      </c>
    </row>
    <row r="5" spans="1:41" x14ac:dyDescent="0.25">
      <c r="A5" s="22">
        <v>2</v>
      </c>
      <c r="B5" s="24" t="s">
        <v>139</v>
      </c>
      <c r="C5" s="24" t="s">
        <v>7</v>
      </c>
      <c r="D5" s="24" t="s">
        <v>40</v>
      </c>
      <c r="E5" s="24" t="s">
        <v>140</v>
      </c>
      <c r="F5" s="14">
        <v>11</v>
      </c>
      <c r="G5" s="88">
        <v>3</v>
      </c>
      <c r="H5" s="38">
        <v>1</v>
      </c>
      <c r="I5" s="41">
        <f>200*(F5+1-G5)*H5/F5</f>
        <v>163.63636363636363</v>
      </c>
      <c r="J5" s="20">
        <f t="shared" si="0"/>
        <v>164</v>
      </c>
      <c r="K5" s="22">
        <v>16</v>
      </c>
      <c r="L5" s="22">
        <v>5</v>
      </c>
      <c r="M5" s="22">
        <v>0.25</v>
      </c>
      <c r="N5" s="38">
        <f>200*(K5+1-L5)*M5/K5</f>
        <v>37.5</v>
      </c>
      <c r="O5" s="20">
        <f t="shared" si="1"/>
        <v>38</v>
      </c>
      <c r="P5" s="19">
        <v>19</v>
      </c>
      <c r="Q5" s="19">
        <v>2</v>
      </c>
      <c r="R5" s="88">
        <v>0.25</v>
      </c>
      <c r="S5" s="38">
        <f>200*(P5+1-Q5)*R5/P5</f>
        <v>47.368421052631582</v>
      </c>
      <c r="T5" s="20">
        <f t="shared" si="2"/>
        <v>48</v>
      </c>
      <c r="U5" s="16">
        <v>19</v>
      </c>
      <c r="V5" s="26" t="s">
        <v>35</v>
      </c>
      <c r="W5" s="88">
        <v>0.25</v>
      </c>
      <c r="X5" s="38">
        <v>0</v>
      </c>
      <c r="Y5" s="20">
        <f t="shared" si="3"/>
        <v>0</v>
      </c>
      <c r="Z5" s="16">
        <v>20</v>
      </c>
      <c r="AA5" s="26" t="s">
        <v>35</v>
      </c>
      <c r="AB5" s="88">
        <v>0.25</v>
      </c>
      <c r="AC5" s="66">
        <v>0</v>
      </c>
      <c r="AD5" s="20">
        <f t="shared" si="4"/>
        <v>0</v>
      </c>
      <c r="AE5" s="50">
        <v>14</v>
      </c>
      <c r="AF5" s="61">
        <v>4</v>
      </c>
      <c r="AG5" s="50">
        <v>0.25</v>
      </c>
      <c r="AH5" s="41">
        <f>200*(AE5+1-AF5)*AG5/AE5</f>
        <v>39.285714285714285</v>
      </c>
      <c r="AI5" s="20">
        <f t="shared" si="5"/>
        <v>40</v>
      </c>
      <c r="AJ5" s="50">
        <v>22</v>
      </c>
      <c r="AK5" s="61">
        <v>1</v>
      </c>
      <c r="AL5" s="50">
        <v>0.5</v>
      </c>
      <c r="AM5" s="41">
        <f t="shared" si="6"/>
        <v>100</v>
      </c>
      <c r="AN5" s="20">
        <f t="shared" si="7"/>
        <v>100</v>
      </c>
      <c r="AO5" s="88">
        <f>LARGE(CHOOSE({1,2,3,4,5,6}, O5,T5,Y5,AD5,AI5,AN5),1)+LARGE(CHOOSE({1,2,3,4,5,6},O5,T5,Y5,AD5,AI5,AN5),2)+J5</f>
        <v>312</v>
      </c>
    </row>
    <row r="6" spans="1:41" x14ac:dyDescent="0.25">
      <c r="A6" s="22">
        <v>3</v>
      </c>
      <c r="B6" s="27" t="s">
        <v>71</v>
      </c>
      <c r="C6" s="24" t="s">
        <v>7</v>
      </c>
      <c r="D6" s="24" t="s">
        <v>41</v>
      </c>
      <c r="E6" s="24" t="s">
        <v>11</v>
      </c>
      <c r="F6" s="14">
        <v>11</v>
      </c>
      <c r="G6" s="60">
        <v>5</v>
      </c>
      <c r="H6" s="38">
        <v>1</v>
      </c>
      <c r="I6" s="41">
        <f>200*(F6+1-G6)*H6/F6</f>
        <v>127.27272727272727</v>
      </c>
      <c r="J6" s="20">
        <f t="shared" si="0"/>
        <v>128</v>
      </c>
      <c r="K6" s="22">
        <v>16</v>
      </c>
      <c r="L6" s="22">
        <v>12</v>
      </c>
      <c r="M6" s="22">
        <v>0.25</v>
      </c>
      <c r="N6" s="38">
        <f>200*(K6+1-L6)*M6/K6</f>
        <v>15.625</v>
      </c>
      <c r="O6" s="20">
        <f t="shared" si="1"/>
        <v>16</v>
      </c>
      <c r="P6" s="88">
        <v>19</v>
      </c>
      <c r="Q6" s="88">
        <v>12</v>
      </c>
      <c r="R6" s="88">
        <v>0.25</v>
      </c>
      <c r="S6" s="38">
        <f>200*(P6+1-Q6)*R6/P6</f>
        <v>21.05263157894737</v>
      </c>
      <c r="T6" s="20">
        <f t="shared" si="2"/>
        <v>22</v>
      </c>
      <c r="U6" s="16">
        <v>19</v>
      </c>
      <c r="V6" s="88">
        <v>15</v>
      </c>
      <c r="W6" s="88">
        <v>0.25</v>
      </c>
      <c r="X6" s="38">
        <f>200*(U6+1-V6)*W6/U6</f>
        <v>13.157894736842104</v>
      </c>
      <c r="Y6" s="20">
        <f t="shared" si="3"/>
        <v>14</v>
      </c>
      <c r="Z6" s="16">
        <v>20</v>
      </c>
      <c r="AA6" s="88">
        <v>12</v>
      </c>
      <c r="AB6" s="88">
        <v>0.25</v>
      </c>
      <c r="AC6" s="66">
        <f>200*(Z6+1-AA6)*AB6/Z6</f>
        <v>22.5</v>
      </c>
      <c r="AD6" s="20">
        <f t="shared" si="4"/>
        <v>23</v>
      </c>
      <c r="AE6" s="50">
        <v>14</v>
      </c>
      <c r="AF6" s="61">
        <v>5</v>
      </c>
      <c r="AG6" s="50">
        <v>0.25</v>
      </c>
      <c r="AH6" s="41">
        <f>200*(AE6+1-AF6)*AG6/AE6</f>
        <v>35.714285714285715</v>
      </c>
      <c r="AI6" s="20">
        <f t="shared" si="5"/>
        <v>36</v>
      </c>
      <c r="AJ6" s="50">
        <v>22</v>
      </c>
      <c r="AK6" s="61">
        <v>12</v>
      </c>
      <c r="AL6" s="50">
        <v>0.5</v>
      </c>
      <c r="AM6" s="41">
        <f t="shared" si="6"/>
        <v>50</v>
      </c>
      <c r="AN6" s="20">
        <f t="shared" si="7"/>
        <v>50</v>
      </c>
      <c r="AO6" s="88">
        <f>LARGE(CHOOSE({1,2,3,4,5,6}, O6,T6,Y6,AD6,AI6,AN6),1)+LARGE(CHOOSE({1,2,3,4,5,6},O6,T6,Y6,AD6,AI6,AN6),2)+J6</f>
        <v>214</v>
      </c>
    </row>
    <row r="7" spans="1:41" x14ac:dyDescent="0.25">
      <c r="A7" s="22">
        <v>4</v>
      </c>
      <c r="B7" s="28" t="s">
        <v>142</v>
      </c>
      <c r="C7" s="28" t="s">
        <v>7</v>
      </c>
      <c r="D7" s="28" t="s">
        <v>42</v>
      </c>
      <c r="E7" s="58" t="s">
        <v>89</v>
      </c>
      <c r="F7" s="14">
        <v>11</v>
      </c>
      <c r="G7" s="60">
        <v>6</v>
      </c>
      <c r="H7" s="38">
        <v>1</v>
      </c>
      <c r="I7" s="41">
        <f>200*(F7+1-G7)*H7/F7</f>
        <v>109.09090909090909</v>
      </c>
      <c r="J7" s="20">
        <f t="shared" si="0"/>
        <v>110</v>
      </c>
      <c r="K7" s="22">
        <v>16</v>
      </c>
      <c r="L7" s="81">
        <v>14</v>
      </c>
      <c r="M7" s="22">
        <v>0.25</v>
      </c>
      <c r="N7" s="38">
        <f>200*(K7+1-L7)*M7/K7</f>
        <v>9.375</v>
      </c>
      <c r="O7" s="20">
        <f t="shared" si="1"/>
        <v>10</v>
      </c>
      <c r="P7" s="16">
        <v>19</v>
      </c>
      <c r="Q7" s="88">
        <v>14</v>
      </c>
      <c r="R7" s="88">
        <v>0.25</v>
      </c>
      <c r="S7" s="38">
        <f>200*(P7+1-Q7)*R7/P7</f>
        <v>15.789473684210526</v>
      </c>
      <c r="T7" s="20">
        <f t="shared" si="2"/>
        <v>16</v>
      </c>
      <c r="U7" s="16">
        <v>19</v>
      </c>
      <c r="V7" s="26" t="s">
        <v>35</v>
      </c>
      <c r="W7" s="88">
        <v>0.25</v>
      </c>
      <c r="X7" s="38">
        <v>0</v>
      </c>
      <c r="Y7" s="20">
        <f t="shared" si="3"/>
        <v>0</v>
      </c>
      <c r="Z7" s="16">
        <v>20</v>
      </c>
      <c r="AA7" s="88">
        <v>20</v>
      </c>
      <c r="AB7" s="88">
        <v>0.25</v>
      </c>
      <c r="AC7" s="66">
        <f>200*(Z7+1-AA7)*AB7/Z7</f>
        <v>2.5</v>
      </c>
      <c r="AD7" s="20">
        <f t="shared" si="4"/>
        <v>3</v>
      </c>
      <c r="AE7" s="50">
        <v>14</v>
      </c>
      <c r="AF7" s="61">
        <v>7</v>
      </c>
      <c r="AG7" s="50">
        <v>0.25</v>
      </c>
      <c r="AH7" s="41">
        <f>200*(AE7+1-AF7)*AG7/AE7</f>
        <v>28.571428571428573</v>
      </c>
      <c r="AI7" s="20">
        <f t="shared" si="5"/>
        <v>29</v>
      </c>
      <c r="AJ7" s="50">
        <v>22</v>
      </c>
      <c r="AK7" s="61">
        <v>11</v>
      </c>
      <c r="AL7" s="50">
        <v>0.5</v>
      </c>
      <c r="AM7" s="41">
        <f t="shared" si="6"/>
        <v>54.545454545454547</v>
      </c>
      <c r="AN7" s="20">
        <f t="shared" si="7"/>
        <v>55</v>
      </c>
      <c r="AO7" s="88">
        <f>LARGE(CHOOSE({1,2,3,4,5,6}, O7,T7,Y7,AD7,AI7,AN7),1)+LARGE(CHOOSE({1,2,3,4,5,6},O7,T7,Y7,AD7,AI7,AN7),2)+J7</f>
        <v>194</v>
      </c>
    </row>
    <row r="8" spans="1:41" x14ac:dyDescent="0.25">
      <c r="A8" s="22">
        <v>5</v>
      </c>
      <c r="B8" s="24" t="s">
        <v>153</v>
      </c>
      <c r="C8" s="24" t="s">
        <v>7</v>
      </c>
      <c r="D8" s="24" t="s">
        <v>41</v>
      </c>
      <c r="E8" s="24" t="s">
        <v>23</v>
      </c>
      <c r="F8" s="14">
        <v>11</v>
      </c>
      <c r="G8" s="60">
        <v>7</v>
      </c>
      <c r="H8" s="38">
        <v>1</v>
      </c>
      <c r="I8" s="41">
        <f>200*(F8+1-G8)*H8/F8</f>
        <v>90.909090909090907</v>
      </c>
      <c r="J8" s="20">
        <f t="shared" si="0"/>
        <v>91</v>
      </c>
      <c r="K8" s="22">
        <v>16</v>
      </c>
      <c r="L8" s="32" t="s">
        <v>35</v>
      </c>
      <c r="M8" s="22">
        <v>0.25</v>
      </c>
      <c r="N8" s="38">
        <v>0</v>
      </c>
      <c r="O8" s="20">
        <f t="shared" si="1"/>
        <v>0</v>
      </c>
      <c r="P8" s="16">
        <v>19</v>
      </c>
      <c r="Q8" s="26" t="s">
        <v>35</v>
      </c>
      <c r="R8" s="88">
        <v>0.25</v>
      </c>
      <c r="S8" s="38">
        <v>0</v>
      </c>
      <c r="T8" s="20">
        <f t="shared" si="2"/>
        <v>0</v>
      </c>
      <c r="U8" s="16">
        <v>19</v>
      </c>
      <c r="V8" s="26" t="s">
        <v>35</v>
      </c>
      <c r="W8" s="88">
        <v>0.25</v>
      </c>
      <c r="X8" s="38">
        <v>0</v>
      </c>
      <c r="Y8" s="20">
        <f t="shared" si="3"/>
        <v>0</v>
      </c>
      <c r="Z8" s="16">
        <v>20</v>
      </c>
      <c r="AA8" s="26" t="s">
        <v>35</v>
      </c>
      <c r="AB8" s="88">
        <v>0.25</v>
      </c>
      <c r="AC8" s="66">
        <v>0</v>
      </c>
      <c r="AD8" s="20">
        <f t="shared" si="4"/>
        <v>0</v>
      </c>
      <c r="AE8" s="50">
        <v>14</v>
      </c>
      <c r="AF8" s="61">
        <v>10</v>
      </c>
      <c r="AG8" s="50">
        <v>0.25</v>
      </c>
      <c r="AH8" s="41">
        <f>200*(AE8+1-AF8)*AG8/AE8</f>
        <v>17.857142857142858</v>
      </c>
      <c r="AI8" s="20">
        <f t="shared" si="5"/>
        <v>18</v>
      </c>
      <c r="AJ8" s="50">
        <v>22</v>
      </c>
      <c r="AK8" s="61">
        <v>15</v>
      </c>
      <c r="AL8" s="50">
        <v>0.5</v>
      </c>
      <c r="AM8" s="41">
        <f t="shared" si="6"/>
        <v>36.363636363636367</v>
      </c>
      <c r="AN8" s="20">
        <f t="shared" si="7"/>
        <v>37</v>
      </c>
      <c r="AO8" s="88">
        <f>LARGE(CHOOSE({1,2,3,4,5,6}, O8,T8,Y8,AD8,AI8,AN8),1)+LARGE(CHOOSE({1,2,3,4,5,6},O8,T8,Y8,AD8,AI8,AN8),2)+J8</f>
        <v>146</v>
      </c>
    </row>
    <row r="9" spans="1:41" x14ac:dyDescent="0.25">
      <c r="A9" s="22">
        <v>6</v>
      </c>
      <c r="B9" s="27" t="s">
        <v>72</v>
      </c>
      <c r="C9" s="24" t="s">
        <v>7</v>
      </c>
      <c r="D9" s="24" t="s">
        <v>43</v>
      </c>
      <c r="E9" s="24" t="s">
        <v>53</v>
      </c>
      <c r="F9" s="14">
        <v>11</v>
      </c>
      <c r="G9" s="60" t="s">
        <v>35</v>
      </c>
      <c r="H9" s="38">
        <v>1</v>
      </c>
      <c r="I9" s="41" t="s">
        <v>213</v>
      </c>
      <c r="J9" s="20">
        <f t="shared" si="0"/>
        <v>0</v>
      </c>
      <c r="K9" s="22">
        <v>16</v>
      </c>
      <c r="L9" s="22">
        <v>4</v>
      </c>
      <c r="M9" s="22">
        <v>0.25</v>
      </c>
      <c r="N9" s="38">
        <f>200*(K9+1-L9)*M9/K9</f>
        <v>40.625</v>
      </c>
      <c r="O9" s="20">
        <f t="shared" si="1"/>
        <v>41</v>
      </c>
      <c r="P9" s="16">
        <v>19</v>
      </c>
      <c r="Q9" s="16">
        <v>3</v>
      </c>
      <c r="R9" s="88">
        <v>0.25</v>
      </c>
      <c r="S9" s="38">
        <f>200*(P9+1-Q9)*R9/P9</f>
        <v>44.736842105263158</v>
      </c>
      <c r="T9" s="20">
        <f t="shared" si="2"/>
        <v>45</v>
      </c>
      <c r="U9" s="16">
        <v>19</v>
      </c>
      <c r="V9" s="88">
        <v>16</v>
      </c>
      <c r="W9" s="88">
        <v>0.25</v>
      </c>
      <c r="X9" s="38">
        <f>200*(U9+1-V9)*W9/U9</f>
        <v>10.526315789473685</v>
      </c>
      <c r="Y9" s="20">
        <f t="shared" si="3"/>
        <v>11</v>
      </c>
      <c r="Z9" s="16">
        <v>20</v>
      </c>
      <c r="AA9" s="16">
        <v>14</v>
      </c>
      <c r="AB9" s="88">
        <v>0.25</v>
      </c>
      <c r="AC9" s="66">
        <f>200*(Z9+1-AA9)*AB9/Z9</f>
        <v>17.5</v>
      </c>
      <c r="AD9" s="20">
        <f t="shared" si="4"/>
        <v>18</v>
      </c>
      <c r="AE9" s="50">
        <v>14</v>
      </c>
      <c r="AF9" s="61" t="s">
        <v>35</v>
      </c>
      <c r="AG9" s="50">
        <v>0.25</v>
      </c>
      <c r="AH9" s="38">
        <v>0</v>
      </c>
      <c r="AI9" s="20">
        <f t="shared" si="5"/>
        <v>0</v>
      </c>
      <c r="AJ9" s="50">
        <v>22</v>
      </c>
      <c r="AK9" s="61">
        <v>8</v>
      </c>
      <c r="AL9" s="50">
        <v>0.5</v>
      </c>
      <c r="AM9" s="41">
        <f t="shared" si="6"/>
        <v>68.181818181818187</v>
      </c>
      <c r="AN9" s="20">
        <f t="shared" si="7"/>
        <v>69</v>
      </c>
      <c r="AO9" s="88">
        <f>LARGE(CHOOSE({1,2,3,4,5,6}, O9,T9,Y9,AD9,AI9,AN9),1)+LARGE(CHOOSE({1,2,3,4,5,6},O9,T9,Y9,AD9,AI9,AN9),2)+J9</f>
        <v>114</v>
      </c>
    </row>
    <row r="10" spans="1:41" x14ac:dyDescent="0.25">
      <c r="A10" s="22">
        <v>7</v>
      </c>
      <c r="B10" s="24" t="s">
        <v>154</v>
      </c>
      <c r="C10" s="24" t="s">
        <v>7</v>
      </c>
      <c r="D10" s="24" t="s">
        <v>41</v>
      </c>
      <c r="E10" s="24" t="s">
        <v>155</v>
      </c>
      <c r="F10" s="14">
        <v>11</v>
      </c>
      <c r="G10" s="60">
        <v>8</v>
      </c>
      <c r="H10" s="38">
        <v>1</v>
      </c>
      <c r="I10" s="41">
        <f>200*(F10+1-G10)*H10/F10</f>
        <v>72.727272727272734</v>
      </c>
      <c r="J10" s="20">
        <f t="shared" si="0"/>
        <v>73</v>
      </c>
      <c r="K10" s="22">
        <v>16</v>
      </c>
      <c r="L10" s="32" t="s">
        <v>35</v>
      </c>
      <c r="M10" s="22">
        <v>0.25</v>
      </c>
      <c r="N10" s="38">
        <v>0</v>
      </c>
      <c r="O10" s="20">
        <f t="shared" si="1"/>
        <v>0</v>
      </c>
      <c r="P10" s="88">
        <v>19</v>
      </c>
      <c r="Q10" s="26" t="s">
        <v>35</v>
      </c>
      <c r="R10" s="88">
        <v>0.25</v>
      </c>
      <c r="S10" s="38">
        <v>0</v>
      </c>
      <c r="T10" s="20">
        <f t="shared" si="2"/>
        <v>0</v>
      </c>
      <c r="U10" s="16">
        <v>19</v>
      </c>
      <c r="V10" s="26" t="s">
        <v>35</v>
      </c>
      <c r="W10" s="88">
        <v>0.25</v>
      </c>
      <c r="X10" s="38">
        <v>0</v>
      </c>
      <c r="Y10" s="20">
        <f t="shared" si="3"/>
        <v>0</v>
      </c>
      <c r="Z10" s="16">
        <v>20</v>
      </c>
      <c r="AA10" s="26" t="s">
        <v>35</v>
      </c>
      <c r="AB10" s="88">
        <v>0.25</v>
      </c>
      <c r="AC10" s="66">
        <v>0</v>
      </c>
      <c r="AD10" s="20">
        <f t="shared" si="4"/>
        <v>0</v>
      </c>
      <c r="AE10" s="50">
        <v>14</v>
      </c>
      <c r="AF10" s="61">
        <v>12</v>
      </c>
      <c r="AG10" s="50">
        <v>0.25</v>
      </c>
      <c r="AH10" s="41">
        <f>200*(AE10+1-AF10)*AG10/AE10</f>
        <v>10.714285714285714</v>
      </c>
      <c r="AI10" s="20">
        <f t="shared" si="5"/>
        <v>11</v>
      </c>
      <c r="AJ10" s="50">
        <v>22</v>
      </c>
      <c r="AK10" s="61">
        <v>17</v>
      </c>
      <c r="AL10" s="50">
        <v>0.5</v>
      </c>
      <c r="AM10" s="41">
        <f t="shared" si="6"/>
        <v>27.272727272727273</v>
      </c>
      <c r="AN10" s="20">
        <f t="shared" si="7"/>
        <v>28</v>
      </c>
      <c r="AO10" s="88">
        <f>LARGE(CHOOSE({1,2,3,4,5,6}, O10,T10,Y10,AD10,AI10,AN10),1)+LARGE(CHOOSE({1,2,3,4,5,6},O10,T10,Y10,AD10,AI10,AN10),2)+J10</f>
        <v>112</v>
      </c>
    </row>
    <row r="11" spans="1:41" x14ac:dyDescent="0.25">
      <c r="A11" s="22">
        <v>8</v>
      </c>
      <c r="B11" s="24" t="s">
        <v>152</v>
      </c>
      <c r="C11" s="24" t="s">
        <v>7</v>
      </c>
      <c r="D11" s="24" t="s">
        <v>41</v>
      </c>
      <c r="E11" s="24" t="s">
        <v>151</v>
      </c>
      <c r="F11" s="14">
        <v>11</v>
      </c>
      <c r="G11" s="60">
        <v>9</v>
      </c>
      <c r="H11" s="38">
        <v>1</v>
      </c>
      <c r="I11" s="41">
        <f>200*(F11+1-G11)*H11/F11</f>
        <v>54.545454545454547</v>
      </c>
      <c r="J11" s="20">
        <f t="shared" si="0"/>
        <v>55</v>
      </c>
      <c r="K11" s="22">
        <v>16</v>
      </c>
      <c r="L11" s="32" t="s">
        <v>35</v>
      </c>
      <c r="M11" s="22">
        <v>0.25</v>
      </c>
      <c r="N11" s="38">
        <v>0</v>
      </c>
      <c r="O11" s="20">
        <f t="shared" si="1"/>
        <v>0</v>
      </c>
      <c r="P11" s="16">
        <v>19</v>
      </c>
      <c r="Q11" s="26" t="s">
        <v>35</v>
      </c>
      <c r="R11" s="88">
        <v>0.25</v>
      </c>
      <c r="S11" s="38">
        <v>0</v>
      </c>
      <c r="T11" s="20">
        <f t="shared" si="2"/>
        <v>0</v>
      </c>
      <c r="U11" s="16">
        <v>19</v>
      </c>
      <c r="V11" s="26" t="s">
        <v>35</v>
      </c>
      <c r="W11" s="88">
        <v>0.25</v>
      </c>
      <c r="X11" s="38">
        <v>0</v>
      </c>
      <c r="Y11" s="20">
        <f t="shared" si="3"/>
        <v>0</v>
      </c>
      <c r="Z11" s="16">
        <v>20</v>
      </c>
      <c r="AA11" s="26" t="s">
        <v>35</v>
      </c>
      <c r="AB11" s="88">
        <v>0.25</v>
      </c>
      <c r="AC11" s="66">
        <v>0</v>
      </c>
      <c r="AD11" s="20">
        <f t="shared" si="4"/>
        <v>0</v>
      </c>
      <c r="AE11" s="50">
        <v>14</v>
      </c>
      <c r="AF11" s="61">
        <v>9</v>
      </c>
      <c r="AG11" s="50">
        <v>0.25</v>
      </c>
      <c r="AH11" s="41">
        <f>200*(AE11+1-AF11)*AG11/AE11</f>
        <v>21.428571428571427</v>
      </c>
      <c r="AI11" s="20">
        <f t="shared" si="5"/>
        <v>22</v>
      </c>
      <c r="AJ11" s="50">
        <v>22</v>
      </c>
      <c r="AK11" s="61">
        <v>16</v>
      </c>
      <c r="AL11" s="50">
        <v>0.5</v>
      </c>
      <c r="AM11" s="41">
        <f t="shared" si="6"/>
        <v>31.818181818181817</v>
      </c>
      <c r="AN11" s="20">
        <f t="shared" si="7"/>
        <v>32</v>
      </c>
      <c r="AO11" s="88">
        <f>LARGE(CHOOSE({1,2,3,4,5,6}, O11,T11,Y11,AD11,AI11,AN11),1)+LARGE(CHOOSE({1,2,3,4,5,6},O11,T11,Y11,AD11,AI11,AN11),2)+J11</f>
        <v>109</v>
      </c>
    </row>
    <row r="12" spans="1:41" x14ac:dyDescent="0.25">
      <c r="A12" s="22">
        <v>9</v>
      </c>
      <c r="B12" s="28" t="s">
        <v>74</v>
      </c>
      <c r="C12" s="28" t="s">
        <v>7</v>
      </c>
      <c r="D12" s="28" t="s">
        <v>43</v>
      </c>
      <c r="E12" s="29" t="s">
        <v>11</v>
      </c>
      <c r="F12" s="14">
        <v>11</v>
      </c>
      <c r="G12" s="60" t="s">
        <v>35</v>
      </c>
      <c r="H12" s="38">
        <v>1</v>
      </c>
      <c r="I12" s="41" t="s">
        <v>213</v>
      </c>
      <c r="J12" s="20">
        <f t="shared" si="0"/>
        <v>0</v>
      </c>
      <c r="K12" s="22">
        <v>16</v>
      </c>
      <c r="L12" s="19">
        <v>11</v>
      </c>
      <c r="M12" s="22">
        <v>0.25</v>
      </c>
      <c r="N12" s="38">
        <f>200*(K12+1-L12)*M12/K12</f>
        <v>18.75</v>
      </c>
      <c r="O12" s="20">
        <f t="shared" si="1"/>
        <v>19</v>
      </c>
      <c r="P12" s="88">
        <v>19</v>
      </c>
      <c r="Q12" s="88">
        <v>6</v>
      </c>
      <c r="R12" s="88">
        <v>0.25</v>
      </c>
      <c r="S12" s="38">
        <f>200*(P12+1-Q12)*R12/P12</f>
        <v>36.842105263157897</v>
      </c>
      <c r="T12" s="20">
        <f t="shared" si="2"/>
        <v>37</v>
      </c>
      <c r="U12" s="16">
        <v>19</v>
      </c>
      <c r="V12" s="26" t="s">
        <v>35</v>
      </c>
      <c r="W12" s="88">
        <v>0.25</v>
      </c>
      <c r="X12" s="38">
        <v>0</v>
      </c>
      <c r="Y12" s="20">
        <f t="shared" si="3"/>
        <v>0</v>
      </c>
      <c r="Z12" s="16">
        <v>20</v>
      </c>
      <c r="AA12" s="88">
        <v>18</v>
      </c>
      <c r="AB12" s="88">
        <v>0.25</v>
      </c>
      <c r="AC12" s="66">
        <f>200*(Z12+1-AA12)*AB12/Z12</f>
        <v>7.5</v>
      </c>
      <c r="AD12" s="20">
        <f t="shared" si="4"/>
        <v>8</v>
      </c>
      <c r="AE12" s="50">
        <v>14</v>
      </c>
      <c r="AF12" s="61" t="s">
        <v>35</v>
      </c>
      <c r="AG12" s="50">
        <v>0.25</v>
      </c>
      <c r="AH12" s="38">
        <v>0</v>
      </c>
      <c r="AI12" s="20">
        <f t="shared" si="5"/>
        <v>0</v>
      </c>
      <c r="AJ12" s="50">
        <v>22</v>
      </c>
      <c r="AK12" s="61">
        <v>13</v>
      </c>
      <c r="AL12" s="50">
        <v>0.5</v>
      </c>
      <c r="AM12" s="41">
        <f t="shared" si="6"/>
        <v>45.454545454545453</v>
      </c>
      <c r="AN12" s="20">
        <f t="shared" si="7"/>
        <v>46</v>
      </c>
      <c r="AO12" s="88">
        <f>LARGE(CHOOSE({1,2,3,4,5,6}, O12,T12,Y12,AD12,AI12,AN12),1)+LARGE(CHOOSE({1,2,3,4,5,6},O12,T12,Y12,AD12,AI12,AN12),2)+J12</f>
        <v>83</v>
      </c>
    </row>
    <row r="13" spans="1:41" x14ac:dyDescent="0.25">
      <c r="A13" s="22">
        <v>10</v>
      </c>
      <c r="B13" s="27" t="s">
        <v>13</v>
      </c>
      <c r="C13" s="24" t="s">
        <v>7</v>
      </c>
      <c r="D13" s="24" t="s">
        <v>43</v>
      </c>
      <c r="E13" s="24" t="s">
        <v>24</v>
      </c>
      <c r="F13" s="14">
        <v>11</v>
      </c>
      <c r="G13" s="60" t="s">
        <v>35</v>
      </c>
      <c r="H13" s="38">
        <v>1</v>
      </c>
      <c r="I13" s="41" t="s">
        <v>213</v>
      </c>
      <c r="J13" s="20">
        <f t="shared" si="0"/>
        <v>0</v>
      </c>
      <c r="K13" s="22">
        <v>16</v>
      </c>
      <c r="L13" s="22">
        <v>6</v>
      </c>
      <c r="M13" s="22">
        <v>0.25</v>
      </c>
      <c r="N13" s="38">
        <f>200*(K13+1-L13)*M13/K13</f>
        <v>34.375</v>
      </c>
      <c r="O13" s="20">
        <f t="shared" si="1"/>
        <v>35</v>
      </c>
      <c r="P13" s="88">
        <v>19</v>
      </c>
      <c r="Q13" s="88">
        <v>9</v>
      </c>
      <c r="R13" s="88">
        <v>0.25</v>
      </c>
      <c r="S13" s="38">
        <f>200*(P13+1-Q13)*R13/P13</f>
        <v>28.94736842105263</v>
      </c>
      <c r="T13" s="20">
        <f t="shared" si="2"/>
        <v>29</v>
      </c>
      <c r="U13" s="16">
        <v>19</v>
      </c>
      <c r="V13" s="88">
        <v>3</v>
      </c>
      <c r="W13" s="88">
        <v>0.25</v>
      </c>
      <c r="X13" s="38">
        <f>200*(U13+1-V13)*W13/U13</f>
        <v>44.736842105263158</v>
      </c>
      <c r="Y13" s="20">
        <f t="shared" si="3"/>
        <v>45</v>
      </c>
      <c r="Z13" s="16">
        <v>20</v>
      </c>
      <c r="AA13" s="88">
        <v>7</v>
      </c>
      <c r="AB13" s="88">
        <v>0.25</v>
      </c>
      <c r="AC13" s="41">
        <f>200*(Z13+1-AA13)*AB13/Z13</f>
        <v>35</v>
      </c>
      <c r="AD13" s="20">
        <f t="shared" si="4"/>
        <v>35</v>
      </c>
      <c r="AE13" s="50">
        <v>14</v>
      </c>
      <c r="AF13" s="61" t="s">
        <v>35</v>
      </c>
      <c r="AG13" s="50">
        <v>0.25</v>
      </c>
      <c r="AH13" s="38">
        <v>0</v>
      </c>
      <c r="AI13" s="20">
        <f t="shared" si="5"/>
        <v>0</v>
      </c>
      <c r="AJ13" s="50">
        <v>22</v>
      </c>
      <c r="AK13" s="61" t="s">
        <v>35</v>
      </c>
      <c r="AL13" s="50">
        <v>0.5</v>
      </c>
      <c r="AM13" s="38">
        <v>0</v>
      </c>
      <c r="AN13" s="20">
        <f t="shared" si="7"/>
        <v>0</v>
      </c>
      <c r="AO13" s="88">
        <f>LARGE(CHOOSE({1,2,3,4,5,6}, O13,T13,Y13,AD13,AI13,AN13),1)+LARGE(CHOOSE({1,2,3,4,5,6},O13,T13,Y13,AD13,AI13,AN13),2)+J13</f>
        <v>80</v>
      </c>
    </row>
    <row r="14" spans="1:41" x14ac:dyDescent="0.25">
      <c r="A14" s="22">
        <v>11</v>
      </c>
      <c r="B14" s="24" t="s">
        <v>12</v>
      </c>
      <c r="C14" s="24" t="s">
        <v>7</v>
      </c>
      <c r="D14" s="24" t="s">
        <v>40</v>
      </c>
      <c r="E14" s="24" t="s">
        <v>8</v>
      </c>
      <c r="F14" s="14">
        <v>11</v>
      </c>
      <c r="G14" s="60" t="s">
        <v>35</v>
      </c>
      <c r="H14" s="38">
        <v>1</v>
      </c>
      <c r="I14" s="41" t="s">
        <v>213</v>
      </c>
      <c r="J14" s="20">
        <f t="shared" si="0"/>
        <v>0</v>
      </c>
      <c r="K14" s="22">
        <v>16</v>
      </c>
      <c r="L14" s="22">
        <v>2</v>
      </c>
      <c r="M14" s="22">
        <v>0.25</v>
      </c>
      <c r="N14" s="38">
        <f>200*(K14+1-L14)*M14/K14</f>
        <v>46.875</v>
      </c>
      <c r="O14" s="20">
        <f t="shared" si="1"/>
        <v>47</v>
      </c>
      <c r="P14" s="19">
        <v>19</v>
      </c>
      <c r="Q14" s="19">
        <v>8</v>
      </c>
      <c r="R14" s="88">
        <v>0.25</v>
      </c>
      <c r="S14" s="38">
        <f>200*(P14+1-Q14)*R14/P14</f>
        <v>31.578947368421051</v>
      </c>
      <c r="T14" s="20">
        <f t="shared" si="2"/>
        <v>32</v>
      </c>
      <c r="U14" s="16">
        <v>19</v>
      </c>
      <c r="V14" s="26" t="s">
        <v>35</v>
      </c>
      <c r="W14" s="88">
        <v>0.25</v>
      </c>
      <c r="X14" s="38">
        <v>0</v>
      </c>
      <c r="Y14" s="20">
        <f t="shared" si="3"/>
        <v>0</v>
      </c>
      <c r="Z14" s="16">
        <v>20</v>
      </c>
      <c r="AA14" s="26" t="s">
        <v>35</v>
      </c>
      <c r="AB14" s="88">
        <v>0.25</v>
      </c>
      <c r="AC14" s="66">
        <v>0</v>
      </c>
      <c r="AD14" s="20">
        <f t="shared" si="4"/>
        <v>0</v>
      </c>
      <c r="AE14" s="50">
        <v>14</v>
      </c>
      <c r="AF14" s="61" t="s">
        <v>35</v>
      </c>
      <c r="AG14" s="50">
        <v>0.25</v>
      </c>
      <c r="AH14" s="38">
        <v>0</v>
      </c>
      <c r="AI14" s="20">
        <f t="shared" si="5"/>
        <v>0</v>
      </c>
      <c r="AJ14" s="50">
        <v>22</v>
      </c>
      <c r="AK14" s="61" t="s">
        <v>35</v>
      </c>
      <c r="AL14" s="50">
        <v>0.5</v>
      </c>
      <c r="AM14" s="38">
        <v>0</v>
      </c>
      <c r="AN14" s="20">
        <f t="shared" si="7"/>
        <v>0</v>
      </c>
      <c r="AO14" s="88">
        <f>LARGE(CHOOSE({1,2,3,4,5,6}, O14,T14,Y14,AD14,AI14,AN14),1)+LARGE(CHOOSE({1,2,3,4,5,6},O14,T14,Y14,AD14,AI14,AN14),2)+J14</f>
        <v>79</v>
      </c>
    </row>
    <row r="15" spans="1:41" x14ac:dyDescent="0.25">
      <c r="A15" s="22">
        <v>12</v>
      </c>
      <c r="B15" s="24" t="s">
        <v>184</v>
      </c>
      <c r="C15" s="24" t="s">
        <v>7</v>
      </c>
      <c r="D15" s="24" t="s">
        <v>43</v>
      </c>
      <c r="E15" s="24" t="s">
        <v>183</v>
      </c>
      <c r="F15" s="14">
        <v>11</v>
      </c>
      <c r="G15" s="14" t="s">
        <v>35</v>
      </c>
      <c r="H15" s="38">
        <v>1</v>
      </c>
      <c r="I15" s="41" t="s">
        <v>213</v>
      </c>
      <c r="J15" s="20">
        <f t="shared" si="0"/>
        <v>0</v>
      </c>
      <c r="K15" s="22">
        <v>16</v>
      </c>
      <c r="L15" s="32" t="s">
        <v>35</v>
      </c>
      <c r="M15" s="22">
        <v>0.25</v>
      </c>
      <c r="N15" s="38">
        <v>0</v>
      </c>
      <c r="O15" s="20">
        <f t="shared" si="1"/>
        <v>0</v>
      </c>
      <c r="P15" s="16">
        <v>19</v>
      </c>
      <c r="Q15" s="26" t="s">
        <v>35</v>
      </c>
      <c r="R15" s="88">
        <v>0.25</v>
      </c>
      <c r="S15" s="38">
        <v>0</v>
      </c>
      <c r="T15" s="20">
        <f t="shared" si="2"/>
        <v>0</v>
      </c>
      <c r="U15" s="16">
        <v>19</v>
      </c>
      <c r="V15" s="26" t="s">
        <v>35</v>
      </c>
      <c r="W15" s="88">
        <v>0.25</v>
      </c>
      <c r="X15" s="38">
        <v>0</v>
      </c>
      <c r="Y15" s="20">
        <f t="shared" si="3"/>
        <v>0</v>
      </c>
      <c r="Z15" s="16">
        <v>20</v>
      </c>
      <c r="AA15" s="26" t="s">
        <v>35</v>
      </c>
      <c r="AB15" s="88">
        <v>0.25</v>
      </c>
      <c r="AC15" s="66">
        <v>0</v>
      </c>
      <c r="AD15" s="20">
        <f t="shared" si="4"/>
        <v>0</v>
      </c>
      <c r="AE15" s="50">
        <v>14</v>
      </c>
      <c r="AF15" s="61" t="s">
        <v>35</v>
      </c>
      <c r="AG15" s="50">
        <v>0.25</v>
      </c>
      <c r="AH15" s="38">
        <v>0</v>
      </c>
      <c r="AI15" s="20">
        <f t="shared" si="5"/>
        <v>0</v>
      </c>
      <c r="AJ15" s="50">
        <v>22</v>
      </c>
      <c r="AK15" s="50">
        <v>6</v>
      </c>
      <c r="AL15" s="50">
        <v>0.5</v>
      </c>
      <c r="AM15" s="41">
        <f>200*(AJ15+1-AK15)*AL15/AJ15</f>
        <v>77.272727272727266</v>
      </c>
      <c r="AN15" s="20">
        <f t="shared" si="7"/>
        <v>78</v>
      </c>
      <c r="AO15" s="88">
        <f>LARGE(CHOOSE({1,2,3,4,5,6}, O15,T15,Y15,AD15,AI15,AN15),1)+LARGE(CHOOSE({1,2,3,4,5,6},O15,T15,Y15,AD15,AI15,AN15),2)+J15</f>
        <v>78</v>
      </c>
    </row>
    <row r="16" spans="1:41" x14ac:dyDescent="0.25">
      <c r="A16" s="22">
        <v>13</v>
      </c>
      <c r="B16" s="24" t="s">
        <v>134</v>
      </c>
      <c r="C16" s="24" t="s">
        <v>7</v>
      </c>
      <c r="D16" s="24" t="s">
        <v>121</v>
      </c>
      <c r="E16" s="59" t="s">
        <v>19</v>
      </c>
      <c r="F16" s="14">
        <v>11</v>
      </c>
      <c r="G16" s="60" t="s">
        <v>35</v>
      </c>
      <c r="H16" s="38">
        <v>1</v>
      </c>
      <c r="I16" s="41" t="s">
        <v>213</v>
      </c>
      <c r="J16" s="20">
        <f t="shared" si="0"/>
        <v>0</v>
      </c>
      <c r="K16" s="22">
        <v>16</v>
      </c>
      <c r="L16" s="18">
        <v>15</v>
      </c>
      <c r="M16" s="22">
        <v>0.25</v>
      </c>
      <c r="N16" s="38">
        <f>200*(K16+1-L16)*M16/K16</f>
        <v>6.25</v>
      </c>
      <c r="O16" s="20">
        <f t="shared" si="1"/>
        <v>7</v>
      </c>
      <c r="P16" s="88">
        <v>19</v>
      </c>
      <c r="Q16" s="88">
        <v>15</v>
      </c>
      <c r="R16" s="88">
        <v>0.25</v>
      </c>
      <c r="S16" s="38">
        <f>200*(P16+1-Q16)*R16/P16</f>
        <v>13.157894736842104</v>
      </c>
      <c r="T16" s="20">
        <f t="shared" si="2"/>
        <v>14</v>
      </c>
      <c r="U16" s="16">
        <v>19</v>
      </c>
      <c r="V16" s="26" t="s">
        <v>35</v>
      </c>
      <c r="W16" s="88">
        <v>0.25</v>
      </c>
      <c r="X16" s="38">
        <v>0</v>
      </c>
      <c r="Y16" s="20">
        <f t="shared" si="3"/>
        <v>0</v>
      </c>
      <c r="Z16" s="16">
        <v>20</v>
      </c>
      <c r="AA16" s="26" t="s">
        <v>35</v>
      </c>
      <c r="AB16" s="88">
        <v>0.25</v>
      </c>
      <c r="AC16" s="66">
        <v>0</v>
      </c>
      <c r="AD16" s="20">
        <f t="shared" si="4"/>
        <v>0</v>
      </c>
      <c r="AE16" s="50">
        <v>14</v>
      </c>
      <c r="AF16" s="61">
        <v>8</v>
      </c>
      <c r="AG16" s="50">
        <v>0.25</v>
      </c>
      <c r="AH16" s="41">
        <f>200*(AE16+1-AF16)*AG16/AE16</f>
        <v>25</v>
      </c>
      <c r="AI16" s="20">
        <f t="shared" si="5"/>
        <v>25</v>
      </c>
      <c r="AJ16" s="50">
        <v>22</v>
      </c>
      <c r="AK16" s="61">
        <v>14</v>
      </c>
      <c r="AL16" s="50">
        <v>0.5</v>
      </c>
      <c r="AM16" s="41">
        <f>200*(AJ16+1-AK16)*AL16/AJ16</f>
        <v>40.909090909090907</v>
      </c>
      <c r="AN16" s="20">
        <f t="shared" si="7"/>
        <v>41</v>
      </c>
      <c r="AO16" s="88">
        <f>LARGE(CHOOSE({1,2,3,4,5,6}, O16,T16,Y16,AD16,AI16,AN16),1)+LARGE(CHOOSE({1,2,3,4,5,6},O16,T16,Y16,AD16,AI16,AN16),2)+J16</f>
        <v>66</v>
      </c>
    </row>
    <row r="17" spans="1:41" x14ac:dyDescent="0.25">
      <c r="A17" s="22">
        <v>14</v>
      </c>
      <c r="B17" s="24" t="s">
        <v>182</v>
      </c>
      <c r="C17" s="24" t="s">
        <v>7</v>
      </c>
      <c r="D17" s="24" t="s">
        <v>46</v>
      </c>
      <c r="E17" s="24" t="s">
        <v>185</v>
      </c>
      <c r="F17" s="14">
        <v>11</v>
      </c>
      <c r="G17" s="14">
        <v>10</v>
      </c>
      <c r="H17" s="38">
        <v>1</v>
      </c>
      <c r="I17" s="41">
        <f>200*(F17+1-G17)*H17/F17</f>
        <v>36.363636363636367</v>
      </c>
      <c r="J17" s="20">
        <f t="shared" si="0"/>
        <v>37</v>
      </c>
      <c r="K17" s="22">
        <v>16</v>
      </c>
      <c r="L17" s="32" t="s">
        <v>35</v>
      </c>
      <c r="M17" s="22">
        <v>0.25</v>
      </c>
      <c r="N17" s="38">
        <v>0</v>
      </c>
      <c r="O17" s="20">
        <f t="shared" si="1"/>
        <v>0</v>
      </c>
      <c r="P17" s="88">
        <v>19</v>
      </c>
      <c r="Q17" s="26" t="s">
        <v>35</v>
      </c>
      <c r="R17" s="88">
        <v>0.25</v>
      </c>
      <c r="S17" s="38">
        <v>0</v>
      </c>
      <c r="T17" s="20">
        <f t="shared" si="2"/>
        <v>0</v>
      </c>
      <c r="U17" s="16">
        <v>19</v>
      </c>
      <c r="V17" s="26" t="s">
        <v>35</v>
      </c>
      <c r="W17" s="88">
        <v>0.25</v>
      </c>
      <c r="X17" s="38">
        <v>0</v>
      </c>
      <c r="Y17" s="20">
        <f t="shared" si="3"/>
        <v>0</v>
      </c>
      <c r="Z17" s="16">
        <v>20</v>
      </c>
      <c r="AA17" s="26" t="s">
        <v>35</v>
      </c>
      <c r="AB17" s="88">
        <v>0.25</v>
      </c>
      <c r="AC17" s="66">
        <v>0</v>
      </c>
      <c r="AD17" s="20">
        <f t="shared" si="4"/>
        <v>0</v>
      </c>
      <c r="AE17" s="50">
        <v>14</v>
      </c>
      <c r="AF17" s="61" t="s">
        <v>35</v>
      </c>
      <c r="AG17" s="50">
        <v>0.25</v>
      </c>
      <c r="AH17" s="38">
        <v>0</v>
      </c>
      <c r="AI17" s="20">
        <f t="shared" si="5"/>
        <v>0</v>
      </c>
      <c r="AJ17" s="50">
        <v>22</v>
      </c>
      <c r="AK17" s="50">
        <v>20</v>
      </c>
      <c r="AL17" s="50">
        <v>0.5</v>
      </c>
      <c r="AM17" s="41">
        <f>200*(AJ17+1-AK17)*AL17/AJ17</f>
        <v>13.636363636363637</v>
      </c>
      <c r="AN17" s="20">
        <f t="shared" si="7"/>
        <v>14</v>
      </c>
      <c r="AO17" s="88">
        <f>LARGE(CHOOSE({1,2,3,4,5,6}, O17,T17,Y17,AD17,AI17,AN17),1)+LARGE(CHOOSE({1,2,3,4,5,6},O17,T17,Y17,AD17,AI17,AN17),2)+J17</f>
        <v>51</v>
      </c>
    </row>
    <row r="18" spans="1:41" x14ac:dyDescent="0.25">
      <c r="A18" s="22">
        <v>15</v>
      </c>
      <c r="B18" s="27" t="s">
        <v>57</v>
      </c>
      <c r="C18" s="24" t="s">
        <v>7</v>
      </c>
      <c r="D18" s="24" t="s">
        <v>43</v>
      </c>
      <c r="E18" s="24" t="s">
        <v>58</v>
      </c>
      <c r="F18" s="14">
        <v>11</v>
      </c>
      <c r="G18" s="60" t="s">
        <v>35</v>
      </c>
      <c r="H18" s="38">
        <v>1</v>
      </c>
      <c r="I18" s="41" t="s">
        <v>213</v>
      </c>
      <c r="J18" s="20">
        <f t="shared" si="0"/>
        <v>0</v>
      </c>
      <c r="K18" s="22">
        <v>16</v>
      </c>
      <c r="L18" s="22">
        <v>13</v>
      </c>
      <c r="M18" s="22">
        <v>0.25</v>
      </c>
      <c r="N18" s="38">
        <f>200*(K18+1-L18)*M18/K18</f>
        <v>12.5</v>
      </c>
      <c r="O18" s="20">
        <f t="shared" si="1"/>
        <v>13</v>
      </c>
      <c r="P18" s="88">
        <v>19</v>
      </c>
      <c r="Q18" s="88">
        <v>13</v>
      </c>
      <c r="R18" s="88">
        <v>0.25</v>
      </c>
      <c r="S18" s="38">
        <f>200*(P18+1-Q18)*R18/P18</f>
        <v>18.421052631578949</v>
      </c>
      <c r="T18" s="20">
        <f t="shared" si="2"/>
        <v>19</v>
      </c>
      <c r="U18" s="16">
        <v>19</v>
      </c>
      <c r="V18" s="26" t="s">
        <v>35</v>
      </c>
      <c r="W18" s="88">
        <v>0.25</v>
      </c>
      <c r="X18" s="38">
        <v>0</v>
      </c>
      <c r="Y18" s="20">
        <f t="shared" si="3"/>
        <v>0</v>
      </c>
      <c r="Z18" s="16">
        <v>20</v>
      </c>
      <c r="AA18" s="88">
        <v>13</v>
      </c>
      <c r="AB18" s="88">
        <v>0.25</v>
      </c>
      <c r="AC18" s="66">
        <f>200*(Z18+1-AA18)*AB18/Z18</f>
        <v>20</v>
      </c>
      <c r="AD18" s="20">
        <f t="shared" si="4"/>
        <v>20</v>
      </c>
      <c r="AE18" s="50">
        <v>14</v>
      </c>
      <c r="AF18" s="61" t="s">
        <v>35</v>
      </c>
      <c r="AG18" s="50">
        <v>0.25</v>
      </c>
      <c r="AH18" s="38">
        <v>0</v>
      </c>
      <c r="AI18" s="20">
        <f t="shared" si="5"/>
        <v>0</v>
      </c>
      <c r="AJ18" s="50">
        <v>22</v>
      </c>
      <c r="AK18" s="61" t="s">
        <v>35</v>
      </c>
      <c r="AL18" s="50">
        <v>0.5</v>
      </c>
      <c r="AM18" s="38">
        <v>0</v>
      </c>
      <c r="AN18" s="20">
        <f t="shared" si="7"/>
        <v>0</v>
      </c>
      <c r="AO18" s="88">
        <f>LARGE(CHOOSE({1,2,3,4,5,6}, O18,T18,Y18,AD18,AI18,AN18),1)+LARGE(CHOOSE({1,2,3,4,5,6},O18,T18,Y18,AD18,AI18,AN18),2)+J18</f>
        <v>39</v>
      </c>
    </row>
    <row r="19" spans="1:41" x14ac:dyDescent="0.25">
      <c r="A19" s="22">
        <v>16</v>
      </c>
      <c r="B19" s="24" t="s">
        <v>143</v>
      </c>
      <c r="C19" s="24" t="s">
        <v>7</v>
      </c>
      <c r="D19" s="24" t="s">
        <v>42</v>
      </c>
      <c r="E19" s="24" t="s">
        <v>122</v>
      </c>
      <c r="F19" s="14">
        <v>11</v>
      </c>
      <c r="G19" s="60" t="s">
        <v>35</v>
      </c>
      <c r="H19" s="38">
        <v>1</v>
      </c>
      <c r="I19" s="41" t="s">
        <v>213</v>
      </c>
      <c r="J19" s="20">
        <f t="shared" si="0"/>
        <v>0</v>
      </c>
      <c r="K19" s="22">
        <v>16</v>
      </c>
      <c r="L19" s="22">
        <v>16</v>
      </c>
      <c r="M19" s="22">
        <v>0.25</v>
      </c>
      <c r="N19" s="38">
        <f>200*(K19+1-L19)*M19/K19</f>
        <v>3.125</v>
      </c>
      <c r="O19" s="20">
        <f t="shared" si="1"/>
        <v>4</v>
      </c>
      <c r="P19" s="19">
        <v>19</v>
      </c>
      <c r="Q19" s="19">
        <v>18</v>
      </c>
      <c r="R19" s="88">
        <v>0.25</v>
      </c>
      <c r="S19" s="78">
        <f>200*(P19+1-Q19)*R19/P19</f>
        <v>5.2631578947368425</v>
      </c>
      <c r="T19" s="20">
        <f t="shared" si="2"/>
        <v>6</v>
      </c>
      <c r="U19" s="16">
        <v>19</v>
      </c>
      <c r="V19" s="26" t="s">
        <v>35</v>
      </c>
      <c r="W19" s="88">
        <v>0.25</v>
      </c>
      <c r="X19" s="38">
        <v>0</v>
      </c>
      <c r="Y19" s="20">
        <f t="shared" si="3"/>
        <v>0</v>
      </c>
      <c r="Z19" s="16">
        <v>20</v>
      </c>
      <c r="AA19" s="26" t="s">
        <v>35</v>
      </c>
      <c r="AB19" s="88">
        <v>0.25</v>
      </c>
      <c r="AC19" s="66">
        <v>0</v>
      </c>
      <c r="AD19" s="20">
        <f t="shared" si="4"/>
        <v>0</v>
      </c>
      <c r="AE19" s="50">
        <v>14</v>
      </c>
      <c r="AF19" s="61">
        <v>11</v>
      </c>
      <c r="AG19" s="50">
        <v>0.25</v>
      </c>
      <c r="AH19" s="41">
        <f>200*(AE19+1-AF19)*AG19/AE19</f>
        <v>14.285714285714286</v>
      </c>
      <c r="AI19" s="20">
        <f t="shared" si="5"/>
        <v>15</v>
      </c>
      <c r="AJ19" s="50">
        <v>22</v>
      </c>
      <c r="AK19" s="61">
        <v>18</v>
      </c>
      <c r="AL19" s="50">
        <v>0.5</v>
      </c>
      <c r="AM19" s="41">
        <f>200*(AJ19+1-AK19)*AL19/AJ19</f>
        <v>22.727272727272727</v>
      </c>
      <c r="AN19" s="20">
        <f t="shared" si="7"/>
        <v>23</v>
      </c>
      <c r="AO19" s="88">
        <f>LARGE(CHOOSE({1,2,3,4,5,6}, O19,T19,Y19,AD19,AI19,AN19),1)+LARGE(CHOOSE({1,2,3,4,5,6},O19,T19,Y19,AD19,AI19,AN19),2)+J19</f>
        <v>38</v>
      </c>
    </row>
    <row r="20" spans="1:41" x14ac:dyDescent="0.25">
      <c r="A20" s="22">
        <v>17</v>
      </c>
      <c r="B20" s="24" t="s">
        <v>211</v>
      </c>
      <c r="C20" s="24" t="s">
        <v>7</v>
      </c>
      <c r="D20" s="24" t="s">
        <v>46</v>
      </c>
      <c r="E20" s="24" t="s">
        <v>212</v>
      </c>
      <c r="F20" s="107">
        <v>11</v>
      </c>
      <c r="G20" s="106">
        <v>11</v>
      </c>
      <c r="H20" s="108">
        <v>1</v>
      </c>
      <c r="I20" s="41">
        <f>200*(F20+1-G20)*H20/F20</f>
        <v>18.181818181818183</v>
      </c>
      <c r="J20" s="20">
        <f t="shared" si="0"/>
        <v>19</v>
      </c>
      <c r="K20" s="22">
        <v>16</v>
      </c>
      <c r="L20" s="32" t="s">
        <v>35</v>
      </c>
      <c r="M20" s="22">
        <v>0.25</v>
      </c>
      <c r="N20" s="38">
        <v>0</v>
      </c>
      <c r="O20" s="20">
        <f t="shared" si="1"/>
        <v>0</v>
      </c>
      <c r="P20" s="16">
        <v>19</v>
      </c>
      <c r="Q20" s="95" t="s">
        <v>35</v>
      </c>
      <c r="R20" s="88">
        <v>0.25</v>
      </c>
      <c r="S20" s="14">
        <v>0</v>
      </c>
      <c r="T20" s="20">
        <f t="shared" si="2"/>
        <v>0</v>
      </c>
      <c r="U20" s="16">
        <v>19</v>
      </c>
      <c r="V20" s="26" t="s">
        <v>35</v>
      </c>
      <c r="W20" s="88">
        <v>0.25</v>
      </c>
      <c r="X20" s="38">
        <v>0</v>
      </c>
      <c r="Y20" s="20">
        <f t="shared" si="3"/>
        <v>0</v>
      </c>
      <c r="Z20" s="16">
        <v>20</v>
      </c>
      <c r="AA20" s="26" t="s">
        <v>35</v>
      </c>
      <c r="AB20" s="88">
        <v>0.25</v>
      </c>
      <c r="AC20" s="66">
        <v>0</v>
      </c>
      <c r="AD20" s="20">
        <f t="shared" si="4"/>
        <v>0</v>
      </c>
      <c r="AE20" s="50">
        <v>14</v>
      </c>
      <c r="AF20" s="61" t="s">
        <v>35</v>
      </c>
      <c r="AG20" s="50">
        <v>0.25</v>
      </c>
      <c r="AH20" s="38">
        <v>0</v>
      </c>
      <c r="AI20" s="20">
        <f t="shared" si="5"/>
        <v>0</v>
      </c>
      <c r="AJ20" s="50">
        <v>22</v>
      </c>
      <c r="AK20" s="61" t="s">
        <v>35</v>
      </c>
      <c r="AL20" s="50">
        <v>0.5</v>
      </c>
      <c r="AM20" s="38">
        <v>0</v>
      </c>
      <c r="AN20" s="20">
        <f t="shared" si="7"/>
        <v>0</v>
      </c>
      <c r="AO20" s="88">
        <f>LARGE(CHOOSE({1,2,3,4,5,6}, O20,T20,Y20,AD20,AI20,AN20),1)+LARGE(CHOOSE({1,2,3,4,5,6},O20,T20,Y20,AD20,AI20,AN20),2)+J20</f>
        <v>19</v>
      </c>
    </row>
    <row r="21" spans="1:41" x14ac:dyDescent="0.25">
      <c r="A21" s="22">
        <v>18</v>
      </c>
      <c r="B21" s="24" t="s">
        <v>157</v>
      </c>
      <c r="C21" s="24" t="s">
        <v>7</v>
      </c>
      <c r="D21" s="24" t="s">
        <v>41</v>
      </c>
      <c r="E21" s="24" t="s">
        <v>156</v>
      </c>
      <c r="F21" s="14">
        <v>11</v>
      </c>
      <c r="G21" s="60" t="s">
        <v>35</v>
      </c>
      <c r="H21" s="38">
        <v>1</v>
      </c>
      <c r="I21" s="41" t="s">
        <v>213</v>
      </c>
      <c r="J21" s="20">
        <f t="shared" si="0"/>
        <v>0</v>
      </c>
      <c r="K21" s="22">
        <v>16</v>
      </c>
      <c r="L21" s="32" t="s">
        <v>35</v>
      </c>
      <c r="M21" s="22">
        <v>0.25</v>
      </c>
      <c r="N21" s="14">
        <v>0</v>
      </c>
      <c r="O21" s="20">
        <f t="shared" si="1"/>
        <v>0</v>
      </c>
      <c r="P21" s="88">
        <v>19</v>
      </c>
      <c r="Q21" s="26" t="s">
        <v>35</v>
      </c>
      <c r="R21" s="88">
        <v>0.25</v>
      </c>
      <c r="S21" s="14">
        <v>0</v>
      </c>
      <c r="T21" s="20">
        <f t="shared" si="2"/>
        <v>0</v>
      </c>
      <c r="U21" s="88">
        <v>19</v>
      </c>
      <c r="V21" s="26" t="s">
        <v>35</v>
      </c>
      <c r="W21" s="88">
        <v>0.25</v>
      </c>
      <c r="X21" s="38">
        <v>0</v>
      </c>
      <c r="Y21" s="20">
        <f t="shared" si="3"/>
        <v>0</v>
      </c>
      <c r="Z21" s="88">
        <v>20</v>
      </c>
      <c r="AA21" s="26" t="s">
        <v>35</v>
      </c>
      <c r="AB21" s="88">
        <v>0.25</v>
      </c>
      <c r="AC21" s="66">
        <v>0</v>
      </c>
      <c r="AD21" s="20">
        <f t="shared" si="4"/>
        <v>0</v>
      </c>
      <c r="AE21" s="50">
        <v>14</v>
      </c>
      <c r="AF21" s="61">
        <v>13</v>
      </c>
      <c r="AG21" s="50">
        <v>0.25</v>
      </c>
      <c r="AH21" s="129">
        <f>200*(AE21+1-AF21)*AG21/AE21</f>
        <v>7.1428571428571432</v>
      </c>
      <c r="AI21" s="20">
        <f t="shared" si="5"/>
        <v>8</v>
      </c>
      <c r="AJ21" s="50">
        <v>22</v>
      </c>
      <c r="AK21" s="61">
        <v>22</v>
      </c>
      <c r="AL21" s="50">
        <v>0.5</v>
      </c>
      <c r="AM21" s="41">
        <f>200*(AJ21+1-AK21)*AL21/AJ21</f>
        <v>4.5454545454545459</v>
      </c>
      <c r="AN21" s="20">
        <f t="shared" si="7"/>
        <v>5</v>
      </c>
      <c r="AO21" s="88">
        <f>LARGE(CHOOSE({1,2,3,4,5,6}, O21,T21,Y21,AD21,AI21,AN21),1)+LARGE(CHOOSE({1,2,3,4,5,6},O21,T21,Y21,AD21,AI21,AN21),2)+J21</f>
        <v>13</v>
      </c>
    </row>
  </sheetData>
  <autoFilter ref="A3:AO21">
    <sortState ref="A4:AO21">
      <sortCondition descending="1" ref="AO3:AO21"/>
    </sortState>
  </autoFilter>
  <sortState ref="B5:BE37">
    <sortCondition descending="1" ref="AO5:AO37"/>
  </sortState>
  <mergeCells count="8">
    <mergeCell ref="A1:AO1"/>
    <mergeCell ref="U2:Y2"/>
    <mergeCell ref="AJ2:AN2"/>
    <mergeCell ref="F2:J2"/>
    <mergeCell ref="P2:T2"/>
    <mergeCell ref="K2:O2"/>
    <mergeCell ref="Z2:AD2"/>
    <mergeCell ref="AE2:AI2"/>
  </mergeCells>
  <pageMargins left="0.7" right="0.7" top="0.75" bottom="0.75" header="0.3" footer="0.3"/>
  <pageSetup paperSize="9" scale="65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8"/>
  <sheetViews>
    <sheetView view="pageBreakPreview" zoomScale="70" zoomScaleNormal="100" zoomScaleSheetLayoutView="70" workbookViewId="0">
      <pane xSplit="20" ySplit="3" topLeftCell="U4" activePane="bottomRight" state="frozen"/>
      <selection pane="topRight" activeCell="M1" sqref="M1"/>
      <selection pane="bottomLeft" activeCell="A4" sqref="A4"/>
      <selection pane="bottomRight" activeCell="W20" sqref="W20"/>
    </sheetView>
  </sheetViews>
  <sheetFormatPr defaultRowHeight="15" x14ac:dyDescent="0.25"/>
  <cols>
    <col min="1" max="1" width="5.28515625" style="1" customWidth="1"/>
    <col min="2" max="2" width="21.85546875" style="23" customWidth="1"/>
    <col min="3" max="3" width="3.28515625" style="23" customWidth="1"/>
    <col min="4" max="4" width="12.7109375" style="23" customWidth="1"/>
    <col min="5" max="15" width="12.140625" style="23" customWidth="1"/>
    <col min="16" max="16" width="10.28515625" style="51" customWidth="1"/>
    <col min="17" max="17" width="8.140625" style="51" customWidth="1"/>
    <col min="18" max="18" width="15.42578125" style="51" customWidth="1"/>
    <col min="19" max="19" width="8.5703125" style="51" customWidth="1"/>
    <col min="20" max="20" width="11" style="51" customWidth="1"/>
    <col min="21" max="25" width="9.85546875" style="51" customWidth="1"/>
    <col min="26" max="26" width="10.28515625" style="51" customWidth="1"/>
    <col min="27" max="27" width="17.28515625" style="51" customWidth="1"/>
    <col min="28" max="28" width="12.5703125" style="51" customWidth="1"/>
    <col min="29" max="29" width="10.140625" style="51" customWidth="1"/>
    <col min="30" max="30" width="7.5703125" style="51" customWidth="1"/>
    <col min="31" max="31" width="9.140625" style="23"/>
    <col min="32" max="32" width="18.5703125" style="23" customWidth="1"/>
    <col min="33" max="16384" width="9.140625" style="23"/>
  </cols>
  <sheetData>
    <row r="1" spans="1:32" ht="21" x14ac:dyDescent="0.25">
      <c r="A1" s="146" t="s">
        <v>214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</row>
    <row r="2" spans="1:32" ht="98.25" customHeight="1" x14ac:dyDescent="0.25">
      <c r="A2" s="147" t="s">
        <v>0</v>
      </c>
      <c r="B2" s="147" t="s">
        <v>1</v>
      </c>
      <c r="C2" s="147" t="s">
        <v>6</v>
      </c>
      <c r="D2" s="147" t="s">
        <v>52</v>
      </c>
      <c r="E2" s="147" t="s">
        <v>2</v>
      </c>
      <c r="F2" s="150" t="s">
        <v>294</v>
      </c>
      <c r="G2" s="151"/>
      <c r="H2" s="151"/>
      <c r="I2" s="151"/>
      <c r="J2" s="152"/>
      <c r="K2" s="149" t="s">
        <v>295</v>
      </c>
      <c r="L2" s="149"/>
      <c r="M2" s="149"/>
      <c r="N2" s="149"/>
      <c r="O2" s="149"/>
      <c r="P2" s="149" t="s">
        <v>296</v>
      </c>
      <c r="Q2" s="149"/>
      <c r="R2" s="149"/>
      <c r="S2" s="149"/>
      <c r="T2" s="149"/>
      <c r="U2" s="149" t="s">
        <v>149</v>
      </c>
      <c r="V2" s="149"/>
      <c r="W2" s="149"/>
      <c r="X2" s="149"/>
      <c r="Y2" s="149"/>
      <c r="Z2" s="149" t="s">
        <v>293</v>
      </c>
      <c r="AA2" s="149"/>
      <c r="AB2" s="149"/>
      <c r="AC2" s="149"/>
      <c r="AD2" s="149"/>
      <c r="AE2" s="144" t="s">
        <v>241</v>
      </c>
      <c r="AF2" s="24"/>
    </row>
    <row r="3" spans="1:32" ht="83.25" customHeight="1" x14ac:dyDescent="0.25">
      <c r="A3" s="148"/>
      <c r="B3" s="148"/>
      <c r="C3" s="148"/>
      <c r="D3" s="148"/>
      <c r="E3" s="148"/>
      <c r="F3" s="49" t="s">
        <v>103</v>
      </c>
      <c r="G3" s="49" t="s">
        <v>104</v>
      </c>
      <c r="H3" s="49" t="s">
        <v>105</v>
      </c>
      <c r="I3" s="54" t="s">
        <v>56</v>
      </c>
      <c r="J3" s="46" t="s">
        <v>106</v>
      </c>
      <c r="K3" s="49" t="s">
        <v>103</v>
      </c>
      <c r="L3" s="49" t="s">
        <v>104</v>
      </c>
      <c r="M3" s="49" t="s">
        <v>105</v>
      </c>
      <c r="N3" s="65" t="s">
        <v>56</v>
      </c>
      <c r="O3" s="46" t="s">
        <v>106</v>
      </c>
      <c r="P3" s="49" t="s">
        <v>103</v>
      </c>
      <c r="Q3" s="49" t="s">
        <v>104</v>
      </c>
      <c r="R3" s="49" t="s">
        <v>105</v>
      </c>
      <c r="S3" s="43" t="s">
        <v>56</v>
      </c>
      <c r="T3" s="46" t="s">
        <v>106</v>
      </c>
      <c r="U3" s="49" t="s">
        <v>103</v>
      </c>
      <c r="V3" s="49" t="s">
        <v>104</v>
      </c>
      <c r="W3" s="49" t="s">
        <v>105</v>
      </c>
      <c r="X3" s="65" t="s">
        <v>56</v>
      </c>
      <c r="Y3" s="46" t="s">
        <v>106</v>
      </c>
      <c r="Z3" s="49" t="s">
        <v>103</v>
      </c>
      <c r="AA3" s="49" t="s">
        <v>104</v>
      </c>
      <c r="AB3" s="49" t="s">
        <v>105</v>
      </c>
      <c r="AC3" s="65" t="s">
        <v>56</v>
      </c>
      <c r="AD3" s="46" t="s">
        <v>106</v>
      </c>
      <c r="AE3" s="145"/>
      <c r="AF3" s="127" t="s">
        <v>238</v>
      </c>
    </row>
    <row r="4" spans="1:32" ht="41.25" customHeight="1" x14ac:dyDescent="0.25">
      <c r="A4" s="22">
        <v>1</v>
      </c>
      <c r="B4" s="24" t="s">
        <v>144</v>
      </c>
      <c r="C4" s="24" t="s">
        <v>10</v>
      </c>
      <c r="D4" s="24" t="s">
        <v>40</v>
      </c>
      <c r="E4" s="24" t="s">
        <v>145</v>
      </c>
      <c r="F4" s="62">
        <v>6</v>
      </c>
      <c r="G4" s="62">
        <v>3</v>
      </c>
      <c r="H4" s="62">
        <v>1</v>
      </c>
      <c r="I4" s="67">
        <f>200*(F4+1-G4)*H4/F4</f>
        <v>133.33333333333334</v>
      </c>
      <c r="J4" s="63">
        <f>ROUNDUP(I4,0)</f>
        <v>134</v>
      </c>
      <c r="K4" s="22">
        <v>4</v>
      </c>
      <c r="L4" s="22">
        <v>3</v>
      </c>
      <c r="M4" s="22">
        <v>0.25</v>
      </c>
      <c r="N4" s="62">
        <f>200*(K4+1-L4)*M4/K4</f>
        <v>25</v>
      </c>
      <c r="O4" s="63">
        <f>ROUNDUP(N4,0)</f>
        <v>25</v>
      </c>
      <c r="P4" s="50">
        <v>5</v>
      </c>
      <c r="Q4" s="50">
        <v>3</v>
      </c>
      <c r="R4" s="61">
        <v>0.25</v>
      </c>
      <c r="S4" s="62">
        <f>200*(P4+1-Q4)*R4/P4</f>
        <v>30</v>
      </c>
      <c r="T4" s="63">
        <f>ROUNDUP(S4,0)</f>
        <v>30</v>
      </c>
      <c r="U4" s="50">
        <v>6</v>
      </c>
      <c r="V4" s="50">
        <v>1</v>
      </c>
      <c r="W4" s="50">
        <v>0.5</v>
      </c>
      <c r="X4" s="67">
        <f>200*(U4+1-V4)*W4/U4</f>
        <v>100</v>
      </c>
      <c r="Y4" s="63">
        <f>ROUNDUP(X4,0)</f>
        <v>100</v>
      </c>
      <c r="Z4" s="50">
        <v>6</v>
      </c>
      <c r="AA4" s="50">
        <v>1</v>
      </c>
      <c r="AB4" s="50">
        <v>0.5</v>
      </c>
      <c r="AC4" s="62">
        <f>200*(Z4+1-AA4)*AB4/Z4</f>
        <v>100</v>
      </c>
      <c r="AD4" s="63">
        <f>ROUNDUP(AC4,0)</f>
        <v>100</v>
      </c>
      <c r="AE4" s="64">
        <f>LARGE(CHOOSE({1,2,3,4}, O4,T4,Y4,AD4),1)+LARGE(CHOOSE({1,2,3,4},O4,T4,Y4,AD4),2)+J4</f>
        <v>334</v>
      </c>
      <c r="AF4" s="24"/>
    </row>
    <row r="5" spans="1:32" ht="41.25" customHeight="1" x14ac:dyDescent="0.25">
      <c r="A5" s="22">
        <v>2</v>
      </c>
      <c r="B5" s="28" t="s">
        <v>86</v>
      </c>
      <c r="C5" s="28" t="s">
        <v>10</v>
      </c>
      <c r="D5" s="29" t="s">
        <v>46</v>
      </c>
      <c r="E5" s="29" t="s">
        <v>20</v>
      </c>
      <c r="F5" s="62">
        <v>6</v>
      </c>
      <c r="G5" s="62">
        <v>2</v>
      </c>
      <c r="H5" s="62">
        <v>1</v>
      </c>
      <c r="I5" s="67">
        <f>200*(F5+1-G5)*H5/F5</f>
        <v>166.66666666666666</v>
      </c>
      <c r="J5" s="63">
        <f>ROUNDUP(I5,0)</f>
        <v>167</v>
      </c>
      <c r="K5" s="19">
        <v>4</v>
      </c>
      <c r="L5" s="19" t="s">
        <v>35</v>
      </c>
      <c r="M5" s="22">
        <v>0.25</v>
      </c>
      <c r="N5" s="19">
        <v>0</v>
      </c>
      <c r="O5" s="63">
        <f>ROUNDUP(N5,0)</f>
        <v>0</v>
      </c>
      <c r="P5" s="5">
        <v>5</v>
      </c>
      <c r="Q5" s="50" t="s">
        <v>35</v>
      </c>
      <c r="R5" s="61">
        <v>0.25</v>
      </c>
      <c r="S5" s="62">
        <v>0</v>
      </c>
      <c r="T5" s="63">
        <f>ROUNDUP(S5,0)</f>
        <v>0</v>
      </c>
      <c r="U5" s="50">
        <v>6</v>
      </c>
      <c r="V5" s="50">
        <v>4</v>
      </c>
      <c r="W5" s="50">
        <v>0.5</v>
      </c>
      <c r="X5" s="67">
        <f>200*(U5+1-V5)*W5/U5</f>
        <v>50</v>
      </c>
      <c r="Y5" s="63">
        <f>ROUNDUP(X5,0)</f>
        <v>50</v>
      </c>
      <c r="Z5" s="50">
        <v>6</v>
      </c>
      <c r="AA5" s="50">
        <v>3</v>
      </c>
      <c r="AB5" s="50">
        <v>0.5</v>
      </c>
      <c r="AC5" s="62">
        <f>200*(Z5+1-AA5)*AB5/Z5</f>
        <v>66.666666666666671</v>
      </c>
      <c r="AD5" s="63">
        <f>ROUNDUP(AC5,0)</f>
        <v>67</v>
      </c>
      <c r="AE5" s="64">
        <f>LARGE(CHOOSE({1,2,3,4}, O5,T5,Y5,AD5),1)+LARGE(CHOOSE({1,2,3,4},O5,T5,Y5,AD5),2)+J5</f>
        <v>284</v>
      </c>
      <c r="AF5" s="24"/>
    </row>
    <row r="6" spans="1:32" ht="58.5" customHeight="1" x14ac:dyDescent="0.25">
      <c r="A6" s="119">
        <v>3</v>
      </c>
      <c r="B6" s="118" t="s">
        <v>94</v>
      </c>
      <c r="C6" s="118" t="s">
        <v>10</v>
      </c>
      <c r="D6" s="118" t="s">
        <v>47</v>
      </c>
      <c r="E6" s="118" t="s">
        <v>95</v>
      </c>
      <c r="F6" s="114">
        <v>6</v>
      </c>
      <c r="G6" s="114">
        <v>5</v>
      </c>
      <c r="H6" s="114">
        <v>1</v>
      </c>
      <c r="I6" s="121">
        <f>200*(F6+1-G6)*H6/F6</f>
        <v>66.666666666666671</v>
      </c>
      <c r="J6" s="122">
        <f>ROUNDUP(I6,0)</f>
        <v>67</v>
      </c>
      <c r="K6" s="123">
        <v>4</v>
      </c>
      <c r="L6" s="110" t="s">
        <v>35</v>
      </c>
      <c r="M6" s="22">
        <v>0.25</v>
      </c>
      <c r="N6" s="123">
        <v>0</v>
      </c>
      <c r="O6" s="122">
        <f>ROUNDUP(N6,0)</f>
        <v>0</v>
      </c>
      <c r="P6" s="124">
        <v>5</v>
      </c>
      <c r="Q6" s="125" t="s">
        <v>35</v>
      </c>
      <c r="R6" s="61">
        <v>0.25</v>
      </c>
      <c r="S6" s="114">
        <v>0</v>
      </c>
      <c r="T6" s="122">
        <f>ROUNDUP(S6,0)</f>
        <v>0</v>
      </c>
      <c r="U6" s="125">
        <v>6</v>
      </c>
      <c r="V6" s="125">
        <v>6</v>
      </c>
      <c r="W6" s="50">
        <v>0.5</v>
      </c>
      <c r="X6" s="121">
        <f>200*(U6+1-V6)*W6/U6</f>
        <v>16.666666666666668</v>
      </c>
      <c r="Y6" s="122">
        <f>ROUNDUP(X6,0)</f>
        <v>17</v>
      </c>
      <c r="Z6" s="125">
        <v>6</v>
      </c>
      <c r="AA6" s="125">
        <v>6</v>
      </c>
      <c r="AB6" s="125">
        <v>0.5</v>
      </c>
      <c r="AC6" s="114">
        <f>200*(Z6+1-AA6)*AB6/Z6</f>
        <v>16.666666666666668</v>
      </c>
      <c r="AD6" s="122">
        <f>ROUNDUP(AC6,0)</f>
        <v>17</v>
      </c>
      <c r="AE6" s="114">
        <f>LARGE(CHOOSE({1,2,3,4}, O6,T6,Y6,AD6),1)+LARGE(CHOOSE({1,2,3,4},O6,T6,Y6,AD6),2)+J6</f>
        <v>101</v>
      </c>
      <c r="AF6" s="109" t="s">
        <v>237</v>
      </c>
    </row>
    <row r="7" spans="1:32" ht="42" customHeight="1" x14ac:dyDescent="0.25">
      <c r="A7" s="22">
        <v>4</v>
      </c>
      <c r="B7" s="27" t="s">
        <v>73</v>
      </c>
      <c r="C7" s="24" t="s">
        <v>10</v>
      </c>
      <c r="D7" s="24" t="s">
        <v>49</v>
      </c>
      <c r="E7" s="24" t="s">
        <v>136</v>
      </c>
      <c r="F7" s="62">
        <v>6</v>
      </c>
      <c r="G7" s="62">
        <v>6</v>
      </c>
      <c r="H7" s="62">
        <v>1</v>
      </c>
      <c r="I7" s="67">
        <f>200*(F7+1-G7)*H7/F7</f>
        <v>33.333333333333336</v>
      </c>
      <c r="J7" s="63">
        <f>ROUNDUP(I7,0)</f>
        <v>34</v>
      </c>
      <c r="K7" s="22">
        <v>4</v>
      </c>
      <c r="L7" s="19" t="s">
        <v>35</v>
      </c>
      <c r="M7" s="22">
        <v>0.25</v>
      </c>
      <c r="N7" s="22">
        <v>0</v>
      </c>
      <c r="O7" s="63">
        <f>ROUNDUP(N7,0)</f>
        <v>0</v>
      </c>
      <c r="P7" s="5">
        <v>5</v>
      </c>
      <c r="Q7" s="50">
        <v>5</v>
      </c>
      <c r="R7" s="61">
        <v>0.25</v>
      </c>
      <c r="S7" s="62">
        <f>200*(P7+1-Q7)*R7/P7</f>
        <v>10</v>
      </c>
      <c r="T7" s="63">
        <f>ROUNDUP(S7,0)</f>
        <v>10</v>
      </c>
      <c r="U7" s="50">
        <v>6</v>
      </c>
      <c r="V7" s="50" t="s">
        <v>35</v>
      </c>
      <c r="W7" s="50">
        <v>0.5</v>
      </c>
      <c r="X7" s="67">
        <v>0</v>
      </c>
      <c r="Y7" s="63">
        <f>ROUNDUP(X7,0)</f>
        <v>0</v>
      </c>
      <c r="Z7" s="50">
        <v>6</v>
      </c>
      <c r="AA7" s="50" t="s">
        <v>35</v>
      </c>
      <c r="AB7" s="50">
        <v>0.5</v>
      </c>
      <c r="AC7" s="62">
        <v>0</v>
      </c>
      <c r="AD7" s="63">
        <f>ROUNDUP(AC7,0)</f>
        <v>0</v>
      </c>
      <c r="AE7" s="64">
        <f>LARGE(CHOOSE({1,2,3,4}, O7,T7,Y7,AD7),1)+LARGE(CHOOSE({1,2,3,4},O7,T7,Y7,AD7),2)+J7</f>
        <v>44</v>
      </c>
      <c r="AF7" s="24"/>
    </row>
    <row r="8" spans="1:32" ht="50.25" customHeight="1" x14ac:dyDescent="0.25"/>
  </sheetData>
  <autoFilter ref="A3:AE7">
    <sortState ref="A5:AE8">
      <sortCondition descending="1" ref="AE3:AE7"/>
    </sortState>
  </autoFilter>
  <sortState ref="A5:A14">
    <sortCondition ref="A4"/>
  </sortState>
  <mergeCells count="12">
    <mergeCell ref="AE2:AE3"/>
    <mergeCell ref="A1:AD1"/>
    <mergeCell ref="A2:A3"/>
    <mergeCell ref="P2:T2"/>
    <mergeCell ref="E2:E3"/>
    <mergeCell ref="D2:D3"/>
    <mergeCell ref="C2:C3"/>
    <mergeCell ref="B2:B3"/>
    <mergeCell ref="K2:O2"/>
    <mergeCell ref="F2:J2"/>
    <mergeCell ref="Z2:AD2"/>
    <mergeCell ref="U2:Y2"/>
  </mergeCells>
  <pageMargins left="0.7" right="0.7" top="0.75" bottom="0.75" header="0.3" footer="0.3"/>
  <pageSetup paperSize="9" scale="6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6"/>
  <sheetViews>
    <sheetView view="pageBreakPreview" zoomScale="115" zoomScaleNormal="100" zoomScaleSheetLayoutView="115" workbookViewId="0">
      <selection activeCell="H22" sqref="H22"/>
    </sheetView>
  </sheetViews>
  <sheetFormatPr defaultRowHeight="15" x14ac:dyDescent="0.25"/>
  <cols>
    <col min="1" max="1" width="5.28515625" style="1" customWidth="1"/>
    <col min="2" max="2" width="21.85546875" style="23" customWidth="1"/>
    <col min="3" max="3" width="3.28515625" style="23" customWidth="1"/>
    <col min="4" max="4" width="12.7109375" style="23" customWidth="1"/>
    <col min="5" max="5" width="10.5703125" style="23" bestFit="1" customWidth="1"/>
    <col min="6" max="8" width="10.5703125" style="1" customWidth="1"/>
    <col min="9" max="10" width="10.5703125" style="23" customWidth="1"/>
    <col min="11" max="11" width="10.5703125" style="98" customWidth="1"/>
    <col min="12" max="14" width="10.5703125" style="1" customWidth="1"/>
    <col min="15" max="15" width="10.5703125" style="23" customWidth="1"/>
    <col min="16" max="16" width="7.7109375" style="23" customWidth="1"/>
    <col min="17" max="16384" width="9.140625" style="23"/>
  </cols>
  <sheetData>
    <row r="1" spans="1:17" ht="21" x14ac:dyDescent="0.25">
      <c r="A1" s="146" t="s">
        <v>245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</row>
    <row r="2" spans="1:17" ht="61.5" customHeight="1" x14ac:dyDescent="0.25">
      <c r="A2" s="155" t="s">
        <v>0</v>
      </c>
      <c r="B2" s="156" t="s">
        <v>1</v>
      </c>
      <c r="C2" s="156" t="s">
        <v>6</v>
      </c>
      <c r="D2" s="156" t="s">
        <v>52</v>
      </c>
      <c r="E2" s="156" t="s">
        <v>2</v>
      </c>
      <c r="F2" s="143" t="s">
        <v>288</v>
      </c>
      <c r="G2" s="143"/>
      <c r="H2" s="143"/>
      <c r="I2" s="143"/>
      <c r="J2" s="143"/>
      <c r="K2" s="149" t="s">
        <v>293</v>
      </c>
      <c r="L2" s="149"/>
      <c r="M2" s="149"/>
      <c r="N2" s="149"/>
      <c r="O2" s="149"/>
      <c r="P2" s="153" t="s">
        <v>39</v>
      </c>
      <c r="Q2" s="144" t="s">
        <v>241</v>
      </c>
    </row>
    <row r="3" spans="1:17" ht="75" x14ac:dyDescent="0.25">
      <c r="A3" s="155"/>
      <c r="B3" s="156"/>
      <c r="C3" s="156"/>
      <c r="D3" s="156"/>
      <c r="E3" s="156"/>
      <c r="F3" s="49" t="s">
        <v>103</v>
      </c>
      <c r="G3" s="49" t="s">
        <v>104</v>
      </c>
      <c r="H3" s="49" t="s">
        <v>105</v>
      </c>
      <c r="I3" s="65" t="s">
        <v>56</v>
      </c>
      <c r="J3" s="46" t="s">
        <v>106</v>
      </c>
      <c r="K3" s="49" t="s">
        <v>103</v>
      </c>
      <c r="L3" s="49" t="s">
        <v>104</v>
      </c>
      <c r="M3" s="49" t="s">
        <v>105</v>
      </c>
      <c r="N3" s="65" t="s">
        <v>56</v>
      </c>
      <c r="O3" s="46" t="s">
        <v>106</v>
      </c>
      <c r="P3" s="154"/>
      <c r="Q3" s="145"/>
    </row>
    <row r="4" spans="1:17" x14ac:dyDescent="0.25">
      <c r="A4" s="22">
        <v>1</v>
      </c>
      <c r="B4" s="27" t="s">
        <v>135</v>
      </c>
      <c r="C4" s="24" t="s">
        <v>7</v>
      </c>
      <c r="D4" s="24" t="s">
        <v>43</v>
      </c>
      <c r="E4" s="70" t="s">
        <v>32</v>
      </c>
      <c r="F4" s="62">
        <v>10</v>
      </c>
      <c r="G4" s="62">
        <v>1</v>
      </c>
      <c r="H4" s="62">
        <v>1</v>
      </c>
      <c r="I4" s="67">
        <f>200*(F4+1-G4)*H4/F4</f>
        <v>200</v>
      </c>
      <c r="J4" s="76">
        <f t="shared" ref="J4:J16" si="0">ROUNDUP(I4,0)</f>
        <v>200</v>
      </c>
      <c r="K4" s="62">
        <v>15</v>
      </c>
      <c r="L4" s="62">
        <v>1</v>
      </c>
      <c r="M4" s="62">
        <v>0.5</v>
      </c>
      <c r="N4" s="67">
        <f>200*(K4+1-L4)*M4/K4</f>
        <v>100</v>
      </c>
      <c r="O4" s="76">
        <f t="shared" ref="O4:O16" si="1">ROUNDUP(N4,0)</f>
        <v>100</v>
      </c>
      <c r="P4" s="99">
        <f t="shared" ref="P4:P16" si="2">SUM(J4+O4)</f>
        <v>300</v>
      </c>
      <c r="Q4" s="99"/>
    </row>
    <row r="5" spans="1:17" x14ac:dyDescent="0.25">
      <c r="A5" s="22">
        <v>2</v>
      </c>
      <c r="B5" s="24" t="s">
        <v>220</v>
      </c>
      <c r="C5" s="24" t="s">
        <v>7</v>
      </c>
      <c r="D5" s="24" t="s">
        <v>219</v>
      </c>
      <c r="E5" s="24" t="s">
        <v>58</v>
      </c>
      <c r="F5" s="22">
        <v>10</v>
      </c>
      <c r="G5" s="22">
        <v>4</v>
      </c>
      <c r="H5" s="22">
        <v>1</v>
      </c>
      <c r="I5" s="67">
        <f>200*(F5+1-G5)*H5/F5</f>
        <v>140</v>
      </c>
      <c r="J5" s="76">
        <f t="shared" si="0"/>
        <v>140</v>
      </c>
      <c r="K5" s="62">
        <v>15</v>
      </c>
      <c r="L5" s="62">
        <v>8</v>
      </c>
      <c r="M5" s="62">
        <v>0.5</v>
      </c>
      <c r="N5" s="67">
        <f>200*(K5+1-L5)*M5/K5</f>
        <v>53.333333333333336</v>
      </c>
      <c r="O5" s="76">
        <f t="shared" si="1"/>
        <v>54</v>
      </c>
      <c r="P5" s="99">
        <f t="shared" si="2"/>
        <v>194</v>
      </c>
      <c r="Q5" s="24"/>
    </row>
    <row r="6" spans="1:17" x14ac:dyDescent="0.25">
      <c r="A6" s="22">
        <v>3</v>
      </c>
      <c r="B6" s="33" t="s">
        <v>218</v>
      </c>
      <c r="C6" s="24" t="s">
        <v>7</v>
      </c>
      <c r="D6" s="24" t="s">
        <v>42</v>
      </c>
      <c r="E6" s="24" t="s">
        <v>230</v>
      </c>
      <c r="F6" s="22">
        <v>10</v>
      </c>
      <c r="G6" s="22">
        <v>3</v>
      </c>
      <c r="H6" s="22">
        <v>1</v>
      </c>
      <c r="I6" s="67">
        <f>200*(F6+1-G6)*H6/F6</f>
        <v>160</v>
      </c>
      <c r="J6" s="76">
        <f t="shared" si="0"/>
        <v>160</v>
      </c>
      <c r="K6" s="62">
        <v>15</v>
      </c>
      <c r="L6" s="62" t="s">
        <v>35</v>
      </c>
      <c r="M6" s="62">
        <v>0.5</v>
      </c>
      <c r="N6" s="67">
        <v>0</v>
      </c>
      <c r="O6" s="76">
        <f t="shared" si="1"/>
        <v>0</v>
      </c>
      <c r="P6" s="99">
        <f t="shared" si="2"/>
        <v>160</v>
      </c>
      <c r="Q6" s="24"/>
    </row>
    <row r="7" spans="1:17" x14ac:dyDescent="0.25">
      <c r="A7" s="22">
        <v>4</v>
      </c>
      <c r="B7" s="24" t="s">
        <v>75</v>
      </c>
      <c r="C7" s="24" t="s">
        <v>7</v>
      </c>
      <c r="D7" s="24" t="s">
        <v>46</v>
      </c>
      <c r="E7" s="24" t="s">
        <v>76</v>
      </c>
      <c r="F7" s="22">
        <v>10</v>
      </c>
      <c r="G7" s="22">
        <v>6</v>
      </c>
      <c r="H7" s="22">
        <v>1</v>
      </c>
      <c r="I7" s="67">
        <f>200*(F7+1-G7)*H7/F7</f>
        <v>100</v>
      </c>
      <c r="J7" s="76">
        <f t="shared" si="0"/>
        <v>100</v>
      </c>
      <c r="K7" s="62">
        <v>15</v>
      </c>
      <c r="L7" s="62">
        <v>11</v>
      </c>
      <c r="M7" s="62">
        <v>0.5</v>
      </c>
      <c r="N7" s="67">
        <f t="shared" ref="N7:N12" si="3">200*(K7+1-L7)*M7/K7</f>
        <v>33.333333333333336</v>
      </c>
      <c r="O7" s="76">
        <f t="shared" si="1"/>
        <v>34</v>
      </c>
      <c r="P7" s="99">
        <f t="shared" si="2"/>
        <v>134</v>
      </c>
      <c r="Q7" s="24"/>
    </row>
    <row r="8" spans="1:17" x14ac:dyDescent="0.25">
      <c r="A8" s="22">
        <v>5</v>
      </c>
      <c r="B8" s="24" t="s">
        <v>26</v>
      </c>
      <c r="C8" s="24" t="s">
        <v>10</v>
      </c>
      <c r="D8" s="24" t="s">
        <v>40</v>
      </c>
      <c r="E8" s="70" t="s">
        <v>31</v>
      </c>
      <c r="F8" s="62">
        <v>10</v>
      </c>
      <c r="G8" s="62">
        <v>10</v>
      </c>
      <c r="H8" s="62">
        <v>1</v>
      </c>
      <c r="I8" s="67">
        <f>200*(F8+1-G8)*H8/F8</f>
        <v>20</v>
      </c>
      <c r="J8" s="76">
        <f t="shared" si="0"/>
        <v>20</v>
      </c>
      <c r="K8" s="62">
        <v>15</v>
      </c>
      <c r="L8" s="62">
        <v>3</v>
      </c>
      <c r="M8" s="62">
        <v>0.5</v>
      </c>
      <c r="N8" s="67">
        <f t="shared" si="3"/>
        <v>86.666666666666671</v>
      </c>
      <c r="O8" s="76">
        <f t="shared" si="1"/>
        <v>87</v>
      </c>
      <c r="P8" s="99">
        <f t="shared" si="2"/>
        <v>107</v>
      </c>
      <c r="Q8" s="99"/>
    </row>
    <row r="9" spans="1:17" x14ac:dyDescent="0.25">
      <c r="A9" s="22">
        <v>6</v>
      </c>
      <c r="B9" s="24" t="s">
        <v>224</v>
      </c>
      <c r="C9" s="24" t="s">
        <v>7</v>
      </c>
      <c r="D9" s="24" t="s">
        <v>221</v>
      </c>
      <c r="E9" s="24" t="s">
        <v>33</v>
      </c>
      <c r="F9" s="22">
        <v>10</v>
      </c>
      <c r="G9" s="22" t="s">
        <v>35</v>
      </c>
      <c r="H9" s="22">
        <v>1</v>
      </c>
      <c r="I9" s="67">
        <v>0</v>
      </c>
      <c r="J9" s="76">
        <f t="shared" si="0"/>
        <v>0</v>
      </c>
      <c r="K9" s="62">
        <v>15</v>
      </c>
      <c r="L9" s="22">
        <v>2</v>
      </c>
      <c r="M9" s="62">
        <v>0.5</v>
      </c>
      <c r="N9" s="67">
        <f t="shared" si="3"/>
        <v>93.333333333333329</v>
      </c>
      <c r="O9" s="76">
        <f t="shared" si="1"/>
        <v>94</v>
      </c>
      <c r="P9" s="99">
        <f t="shared" si="2"/>
        <v>94</v>
      </c>
      <c r="Q9" s="24"/>
    </row>
    <row r="10" spans="1:17" x14ac:dyDescent="0.25">
      <c r="A10" s="22">
        <v>7</v>
      </c>
      <c r="B10" s="24" t="s">
        <v>225</v>
      </c>
      <c r="C10" s="24" t="s">
        <v>7</v>
      </c>
      <c r="D10" s="24" t="s">
        <v>43</v>
      </c>
      <c r="E10" s="24" t="s">
        <v>25</v>
      </c>
      <c r="F10" s="22">
        <v>10</v>
      </c>
      <c r="G10" s="22" t="s">
        <v>35</v>
      </c>
      <c r="H10" s="22">
        <v>1</v>
      </c>
      <c r="I10" s="67">
        <v>0</v>
      </c>
      <c r="J10" s="76">
        <f t="shared" si="0"/>
        <v>0</v>
      </c>
      <c r="K10" s="62">
        <v>15</v>
      </c>
      <c r="L10" s="22">
        <v>4</v>
      </c>
      <c r="M10" s="62">
        <v>0.5</v>
      </c>
      <c r="N10" s="67">
        <f t="shared" si="3"/>
        <v>80</v>
      </c>
      <c r="O10" s="76">
        <f t="shared" si="1"/>
        <v>80</v>
      </c>
      <c r="P10" s="99">
        <f t="shared" si="2"/>
        <v>80</v>
      </c>
      <c r="Q10" s="24"/>
    </row>
    <row r="11" spans="1:17" x14ac:dyDescent="0.25">
      <c r="A11" s="22">
        <v>8</v>
      </c>
      <c r="B11" s="24" t="s">
        <v>226</v>
      </c>
      <c r="C11" s="24" t="s">
        <v>7</v>
      </c>
      <c r="D11" s="24" t="s">
        <v>43</v>
      </c>
      <c r="E11" s="24" t="s">
        <v>233</v>
      </c>
      <c r="F11" s="22">
        <v>10</v>
      </c>
      <c r="G11" s="22" t="s">
        <v>35</v>
      </c>
      <c r="H11" s="22">
        <v>1</v>
      </c>
      <c r="I11" s="67">
        <v>0</v>
      </c>
      <c r="J11" s="76">
        <f t="shared" si="0"/>
        <v>0</v>
      </c>
      <c r="K11" s="62">
        <v>15</v>
      </c>
      <c r="L11" s="22">
        <v>5</v>
      </c>
      <c r="M11" s="62">
        <v>0.5</v>
      </c>
      <c r="N11" s="67">
        <f t="shared" si="3"/>
        <v>73.333333333333329</v>
      </c>
      <c r="O11" s="76">
        <f t="shared" si="1"/>
        <v>74</v>
      </c>
      <c r="P11" s="99">
        <f t="shared" si="2"/>
        <v>74</v>
      </c>
      <c r="Q11" s="24"/>
    </row>
    <row r="12" spans="1:17" x14ac:dyDescent="0.25">
      <c r="A12" s="22">
        <v>9</v>
      </c>
      <c r="B12" s="24" t="s">
        <v>27</v>
      </c>
      <c r="C12" s="24" t="s">
        <v>10</v>
      </c>
      <c r="D12" s="24" t="s">
        <v>40</v>
      </c>
      <c r="E12" s="24" t="s">
        <v>34</v>
      </c>
      <c r="F12" s="22">
        <v>10</v>
      </c>
      <c r="G12" s="22" t="s">
        <v>35</v>
      </c>
      <c r="H12" s="22">
        <v>1</v>
      </c>
      <c r="I12" s="67">
        <v>0</v>
      </c>
      <c r="J12" s="76">
        <f t="shared" si="0"/>
        <v>0</v>
      </c>
      <c r="K12" s="62">
        <v>15</v>
      </c>
      <c r="L12" s="22">
        <v>7</v>
      </c>
      <c r="M12" s="62">
        <v>0.5</v>
      </c>
      <c r="N12" s="67">
        <f t="shared" si="3"/>
        <v>60</v>
      </c>
      <c r="O12" s="76">
        <f t="shared" si="1"/>
        <v>60</v>
      </c>
      <c r="P12" s="99">
        <f t="shared" si="2"/>
        <v>60</v>
      </c>
      <c r="Q12" s="24"/>
    </row>
    <row r="13" spans="1:17" x14ac:dyDescent="0.25">
      <c r="A13" s="22">
        <v>10</v>
      </c>
      <c r="B13" s="24" t="s">
        <v>222</v>
      </c>
      <c r="C13" s="24" t="s">
        <v>7</v>
      </c>
      <c r="D13" s="24" t="s">
        <v>49</v>
      </c>
      <c r="E13" s="24" t="s">
        <v>231</v>
      </c>
      <c r="F13" s="22">
        <v>10</v>
      </c>
      <c r="G13" s="22">
        <v>8</v>
      </c>
      <c r="H13" s="22">
        <v>1</v>
      </c>
      <c r="I13" s="67">
        <f>200*(F13+1-G13)*H13/F13</f>
        <v>60</v>
      </c>
      <c r="J13" s="76">
        <f t="shared" si="0"/>
        <v>60</v>
      </c>
      <c r="K13" s="62">
        <v>15</v>
      </c>
      <c r="L13" s="62" t="s">
        <v>35</v>
      </c>
      <c r="M13" s="62">
        <v>0.5</v>
      </c>
      <c r="N13" s="67">
        <v>0</v>
      </c>
      <c r="O13" s="76">
        <f t="shared" si="1"/>
        <v>0</v>
      </c>
      <c r="P13" s="99">
        <f t="shared" si="2"/>
        <v>60</v>
      </c>
      <c r="Q13" s="24"/>
    </row>
    <row r="14" spans="1:17" x14ac:dyDescent="0.25">
      <c r="A14" s="22">
        <v>11</v>
      </c>
      <c r="B14" s="24" t="s">
        <v>227</v>
      </c>
      <c r="C14" s="24" t="s">
        <v>10</v>
      </c>
      <c r="D14" s="24" t="s">
        <v>55</v>
      </c>
      <c r="E14" s="24" t="s">
        <v>3</v>
      </c>
      <c r="F14" s="22">
        <v>10</v>
      </c>
      <c r="G14" s="22" t="s">
        <v>35</v>
      </c>
      <c r="H14" s="22">
        <v>1</v>
      </c>
      <c r="I14" s="67">
        <v>0</v>
      </c>
      <c r="J14" s="76">
        <f t="shared" si="0"/>
        <v>0</v>
      </c>
      <c r="K14" s="62">
        <v>15</v>
      </c>
      <c r="L14" s="22">
        <v>9</v>
      </c>
      <c r="M14" s="62">
        <v>0.5</v>
      </c>
      <c r="N14" s="67">
        <f>200*(K14+1-L14)*M14/K14</f>
        <v>46.666666666666664</v>
      </c>
      <c r="O14" s="76">
        <f t="shared" si="1"/>
        <v>47</v>
      </c>
      <c r="P14" s="99">
        <f t="shared" si="2"/>
        <v>47</v>
      </c>
      <c r="Q14" s="24"/>
    </row>
    <row r="15" spans="1:17" x14ac:dyDescent="0.25">
      <c r="A15" s="22">
        <v>12</v>
      </c>
      <c r="B15" s="24" t="s">
        <v>223</v>
      </c>
      <c r="C15" s="24" t="s">
        <v>7</v>
      </c>
      <c r="D15" s="24" t="s">
        <v>44</v>
      </c>
      <c r="E15" s="24" t="s">
        <v>232</v>
      </c>
      <c r="F15" s="22">
        <v>10</v>
      </c>
      <c r="G15" s="22">
        <v>9</v>
      </c>
      <c r="H15" s="22">
        <v>1</v>
      </c>
      <c r="I15" s="67">
        <f>200*(F15+1-G15)*H15/F15</f>
        <v>40</v>
      </c>
      <c r="J15" s="76">
        <f t="shared" si="0"/>
        <v>40</v>
      </c>
      <c r="K15" s="62">
        <v>15</v>
      </c>
      <c r="L15" s="62" t="s">
        <v>35</v>
      </c>
      <c r="M15" s="62">
        <v>0.5</v>
      </c>
      <c r="N15" s="67">
        <v>0</v>
      </c>
      <c r="O15" s="76">
        <f t="shared" si="1"/>
        <v>0</v>
      </c>
      <c r="P15" s="99">
        <f t="shared" si="2"/>
        <v>40</v>
      </c>
      <c r="Q15" s="24"/>
    </row>
    <row r="16" spans="1:17" x14ac:dyDescent="0.25">
      <c r="A16" s="22">
        <v>13</v>
      </c>
      <c r="B16" s="24" t="s">
        <v>228</v>
      </c>
      <c r="C16" s="24" t="s">
        <v>10</v>
      </c>
      <c r="D16" s="24" t="s">
        <v>229</v>
      </c>
      <c r="E16" s="24" t="s">
        <v>234</v>
      </c>
      <c r="F16" s="22">
        <v>10</v>
      </c>
      <c r="G16" s="22" t="s">
        <v>35</v>
      </c>
      <c r="H16" s="22">
        <v>1</v>
      </c>
      <c r="I16" s="67">
        <v>0</v>
      </c>
      <c r="J16" s="76">
        <f t="shared" si="0"/>
        <v>0</v>
      </c>
      <c r="K16" s="34">
        <v>15</v>
      </c>
      <c r="L16" s="22">
        <v>15</v>
      </c>
      <c r="M16" s="62">
        <v>0.5</v>
      </c>
      <c r="N16" s="22">
        <f>200*(K16+1-L16)*M16/K16</f>
        <v>6.666666666666667</v>
      </c>
      <c r="O16" s="25">
        <f t="shared" si="1"/>
        <v>7</v>
      </c>
      <c r="P16" s="99">
        <f t="shared" si="2"/>
        <v>7</v>
      </c>
      <c r="Q16" s="24"/>
    </row>
  </sheetData>
  <autoFilter ref="A3:Q16">
    <sortState ref="A5:Q16">
      <sortCondition descending="1" ref="P3:P16"/>
    </sortState>
  </autoFilter>
  <mergeCells count="10">
    <mergeCell ref="P2:P3"/>
    <mergeCell ref="Q2:Q3"/>
    <mergeCell ref="A1:O1"/>
    <mergeCell ref="A2:A3"/>
    <mergeCell ref="B2:B3"/>
    <mergeCell ref="C2:C3"/>
    <mergeCell ref="D2:D3"/>
    <mergeCell ref="E2:E3"/>
    <mergeCell ref="K2:O2"/>
    <mergeCell ref="F2:J2"/>
  </mergeCells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15"/>
  <sheetViews>
    <sheetView view="pageBreakPreview" zoomScale="85" zoomScaleNormal="100" zoomScaleSheetLayoutView="85" workbookViewId="0">
      <selection activeCell="T5" sqref="T5"/>
    </sheetView>
  </sheetViews>
  <sheetFormatPr defaultRowHeight="15" x14ac:dyDescent="0.25"/>
  <cols>
    <col min="1" max="1" width="6.42578125" style="13" customWidth="1"/>
    <col min="2" max="2" width="23.42578125" style="13" customWidth="1"/>
    <col min="3" max="3" width="12.85546875" style="13" customWidth="1"/>
    <col min="4" max="4" width="12.140625" style="13" customWidth="1"/>
    <col min="5" max="5" width="7.7109375" style="13" customWidth="1"/>
    <col min="6" max="6" width="8.5703125" style="21" customWidth="1"/>
    <col min="7" max="7" width="11" style="13" customWidth="1"/>
    <col min="8" max="8" width="8.7109375" style="13" customWidth="1"/>
    <col min="9" max="9" width="7.5703125" style="13" customWidth="1"/>
    <col min="10" max="14" width="7.85546875" style="13" customWidth="1"/>
    <col min="15" max="16" width="8.7109375" style="13" customWidth="1"/>
    <col min="17" max="18" width="10.85546875" style="13" customWidth="1"/>
    <col min="19" max="19" width="8.28515625" style="13" customWidth="1"/>
    <col min="20" max="20" width="22.85546875" style="13" customWidth="1"/>
    <col min="21" max="16384" width="9.140625" style="13"/>
  </cols>
  <sheetData>
    <row r="1" spans="1:21" ht="21" x14ac:dyDescent="0.25">
      <c r="A1" s="159" t="s">
        <v>30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21" s="8" customFormat="1" ht="56.25" customHeight="1" x14ac:dyDescent="0.25">
      <c r="A2" s="147" t="s">
        <v>0</v>
      </c>
      <c r="B2" s="147" t="s">
        <v>1</v>
      </c>
      <c r="C2" s="147" t="s">
        <v>2</v>
      </c>
      <c r="D2" s="147" t="s">
        <v>51</v>
      </c>
      <c r="E2" s="161" t="s">
        <v>297</v>
      </c>
      <c r="F2" s="161"/>
      <c r="G2" s="161"/>
      <c r="H2" s="161"/>
      <c r="I2" s="161"/>
      <c r="J2" s="162" t="s">
        <v>165</v>
      </c>
      <c r="K2" s="162"/>
      <c r="L2" s="162"/>
      <c r="M2" s="162"/>
      <c r="N2" s="162"/>
      <c r="O2" s="162" t="s">
        <v>293</v>
      </c>
      <c r="P2" s="162"/>
      <c r="Q2" s="162"/>
      <c r="R2" s="162"/>
      <c r="S2" s="162"/>
      <c r="T2" s="157" t="s">
        <v>242</v>
      </c>
    </row>
    <row r="3" spans="1:21" s="40" customFormat="1" ht="99" customHeight="1" x14ac:dyDescent="0.25">
      <c r="A3" s="148"/>
      <c r="B3" s="148"/>
      <c r="C3" s="148"/>
      <c r="D3" s="148"/>
      <c r="E3" s="10" t="s">
        <v>103</v>
      </c>
      <c r="F3" s="10" t="s">
        <v>104</v>
      </c>
      <c r="G3" s="10" t="s">
        <v>105</v>
      </c>
      <c r="H3" s="72" t="s">
        <v>56</v>
      </c>
      <c r="I3" s="46" t="s">
        <v>106</v>
      </c>
      <c r="J3" s="10" t="s">
        <v>103</v>
      </c>
      <c r="K3" s="10" t="s">
        <v>104</v>
      </c>
      <c r="L3" s="10" t="s">
        <v>105</v>
      </c>
      <c r="M3" s="72" t="s">
        <v>56</v>
      </c>
      <c r="N3" s="46" t="s">
        <v>106</v>
      </c>
      <c r="O3" s="10" t="s">
        <v>103</v>
      </c>
      <c r="P3" s="10" t="s">
        <v>104</v>
      </c>
      <c r="Q3" s="10" t="s">
        <v>105</v>
      </c>
      <c r="R3" s="75" t="s">
        <v>56</v>
      </c>
      <c r="S3" s="46" t="s">
        <v>106</v>
      </c>
      <c r="T3" s="158"/>
    </row>
    <row r="4" spans="1:21" s="8" customFormat="1" ht="30.75" customHeight="1" x14ac:dyDescent="0.25">
      <c r="A4" s="19">
        <v>1</v>
      </c>
      <c r="B4" s="92" t="s">
        <v>167</v>
      </c>
      <c r="C4" s="92" t="s">
        <v>169</v>
      </c>
      <c r="D4" s="92" t="s">
        <v>166</v>
      </c>
      <c r="E4" s="19">
        <v>3</v>
      </c>
      <c r="F4" s="19">
        <v>1</v>
      </c>
      <c r="G4" s="19">
        <v>1</v>
      </c>
      <c r="H4" s="14">
        <f>200*(E4+1-F4)*G4/E4</f>
        <v>200</v>
      </c>
      <c r="I4" s="89">
        <f t="shared" ref="I4:I9" si="0">ROUNDUP(H4,0)</f>
        <v>200</v>
      </c>
      <c r="J4" s="88">
        <v>4</v>
      </c>
      <c r="K4" s="88">
        <v>2</v>
      </c>
      <c r="L4" s="88">
        <v>0.5</v>
      </c>
      <c r="M4" s="14">
        <f>200*(J4+1-K4)*L4/J4</f>
        <v>75</v>
      </c>
      <c r="N4" s="89">
        <f t="shared" ref="N4:N9" si="1">ROUNDUP(M4,0)</f>
        <v>75</v>
      </c>
      <c r="O4" s="19">
        <v>5</v>
      </c>
      <c r="P4" s="19">
        <v>2</v>
      </c>
      <c r="Q4" s="19">
        <v>0.5</v>
      </c>
      <c r="R4" s="14">
        <f>200*(O4+1-P4)*Q4/O4</f>
        <v>80</v>
      </c>
      <c r="S4" s="89">
        <f t="shared" ref="S4:S9" si="2">ROUNDUP(R4,0)</f>
        <v>80</v>
      </c>
      <c r="T4" s="64">
        <f>LARGE(CHOOSE({1,2}, N4,S4),1)+LARGE(CHOOSE({1,2},N4,S4),2)+I4</f>
        <v>355</v>
      </c>
    </row>
    <row r="5" spans="1:21" s="21" customFormat="1" ht="52.5" customHeight="1" x14ac:dyDescent="0.25">
      <c r="A5" s="19">
        <v>2</v>
      </c>
      <c r="B5" s="4" t="s">
        <v>215</v>
      </c>
      <c r="C5" s="105" t="s">
        <v>216</v>
      </c>
      <c r="D5" s="19" t="s">
        <v>42</v>
      </c>
      <c r="E5" s="32">
        <v>3</v>
      </c>
      <c r="F5" s="19">
        <v>2</v>
      </c>
      <c r="G5" s="32">
        <v>1</v>
      </c>
      <c r="H5" s="14">
        <f>200*(E5+1-F5)*G5/E5</f>
        <v>133.33333333333334</v>
      </c>
      <c r="I5" s="89">
        <f t="shared" si="0"/>
        <v>134</v>
      </c>
      <c r="J5" s="88">
        <v>4</v>
      </c>
      <c r="K5" s="96" t="s">
        <v>176</v>
      </c>
      <c r="L5" s="88">
        <v>0.5</v>
      </c>
      <c r="M5" s="88">
        <v>50</v>
      </c>
      <c r="N5" s="89">
        <f t="shared" si="1"/>
        <v>50</v>
      </c>
      <c r="O5" s="88">
        <v>5</v>
      </c>
      <c r="P5" s="93" t="s">
        <v>176</v>
      </c>
      <c r="Q5" s="19">
        <v>0.5</v>
      </c>
      <c r="R5" s="88">
        <v>30</v>
      </c>
      <c r="S5" s="89">
        <f t="shared" si="2"/>
        <v>30</v>
      </c>
      <c r="T5" s="64">
        <f>LARGE(CHOOSE({1,2}, N5,S5),1)+LARGE(CHOOSE({1,2},N5,S5),2)+I5</f>
        <v>214</v>
      </c>
    </row>
    <row r="6" spans="1:21" s="115" customFormat="1" ht="26.25" hidden="1" customHeight="1" x14ac:dyDescent="0.25">
      <c r="A6" s="110">
        <v>3</v>
      </c>
      <c r="B6" s="111" t="s">
        <v>175</v>
      </c>
      <c r="C6" s="111" t="s">
        <v>178</v>
      </c>
      <c r="D6" s="112" t="s">
        <v>43</v>
      </c>
      <c r="E6" s="110">
        <v>3</v>
      </c>
      <c r="F6" s="113" t="s">
        <v>35</v>
      </c>
      <c r="G6" s="110">
        <v>1</v>
      </c>
      <c r="H6" s="113">
        <v>0</v>
      </c>
      <c r="I6" s="113">
        <f t="shared" si="0"/>
        <v>0</v>
      </c>
      <c r="J6" s="110">
        <v>4</v>
      </c>
      <c r="K6" s="110" t="s">
        <v>35</v>
      </c>
      <c r="L6" s="88">
        <v>0.5</v>
      </c>
      <c r="M6" s="113">
        <v>0</v>
      </c>
      <c r="N6" s="113">
        <f t="shared" si="1"/>
        <v>0</v>
      </c>
      <c r="O6" s="110">
        <v>5</v>
      </c>
      <c r="P6" s="110">
        <v>1</v>
      </c>
      <c r="Q6" s="19">
        <v>0.5</v>
      </c>
      <c r="R6" s="113">
        <f>200*(O6+1-P6)*Q6/O6</f>
        <v>100</v>
      </c>
      <c r="S6" s="113">
        <f t="shared" si="2"/>
        <v>100</v>
      </c>
      <c r="T6" s="64">
        <f>LARGE(CHOOSE({1,2}, N6,S6),1)+LARGE(CHOOSE({1,2},N6,S6),2)+I6</f>
        <v>100</v>
      </c>
      <c r="U6" s="115" t="s">
        <v>236</v>
      </c>
    </row>
    <row r="7" spans="1:21" ht="33" customHeight="1" x14ac:dyDescent="0.25">
      <c r="A7" s="19">
        <v>3</v>
      </c>
      <c r="B7" s="92" t="s">
        <v>168</v>
      </c>
      <c r="C7" s="92" t="s">
        <v>170</v>
      </c>
      <c r="D7" s="92" t="s">
        <v>166</v>
      </c>
      <c r="E7" s="19">
        <v>3</v>
      </c>
      <c r="F7" s="14" t="s">
        <v>35</v>
      </c>
      <c r="G7" s="19">
        <v>1</v>
      </c>
      <c r="H7" s="14">
        <v>0</v>
      </c>
      <c r="I7" s="89">
        <f t="shared" si="0"/>
        <v>0</v>
      </c>
      <c r="J7" s="88">
        <v>4</v>
      </c>
      <c r="K7" s="88">
        <v>3</v>
      </c>
      <c r="L7" s="88">
        <v>0.5</v>
      </c>
      <c r="M7" s="14">
        <f>200*(J7+1-K7)*L7/J7</f>
        <v>50</v>
      </c>
      <c r="N7" s="89">
        <f t="shared" si="1"/>
        <v>50</v>
      </c>
      <c r="O7" s="19">
        <v>5</v>
      </c>
      <c r="P7" s="19" t="s">
        <v>35</v>
      </c>
      <c r="Q7" s="19">
        <v>0.5</v>
      </c>
      <c r="R7" s="14">
        <v>0</v>
      </c>
      <c r="S7" s="89">
        <f t="shared" si="2"/>
        <v>0</v>
      </c>
      <c r="T7" s="64">
        <f>LARGE(CHOOSE({1,2}, N7,S7),1)+LARGE(CHOOSE({1,2},N7,S7),2)+I7</f>
        <v>50</v>
      </c>
    </row>
    <row r="8" spans="1:21" s="115" customFormat="1" ht="37.5" hidden="1" customHeight="1" x14ac:dyDescent="0.25">
      <c r="A8" s="110">
        <v>5</v>
      </c>
      <c r="B8" s="116" t="s">
        <v>177</v>
      </c>
      <c r="C8" s="116" t="s">
        <v>179</v>
      </c>
      <c r="D8" s="117" t="s">
        <v>43</v>
      </c>
      <c r="E8" s="110">
        <v>3</v>
      </c>
      <c r="F8" s="113" t="s">
        <v>35</v>
      </c>
      <c r="G8" s="110">
        <v>1</v>
      </c>
      <c r="H8" s="113">
        <v>0</v>
      </c>
      <c r="I8" s="113">
        <f t="shared" si="0"/>
        <v>0</v>
      </c>
      <c r="J8" s="110">
        <v>4</v>
      </c>
      <c r="K8" s="110" t="s">
        <v>35</v>
      </c>
      <c r="L8" s="88">
        <v>0.5</v>
      </c>
      <c r="M8" s="113">
        <v>0</v>
      </c>
      <c r="N8" s="113">
        <f t="shared" si="1"/>
        <v>0</v>
      </c>
      <c r="O8" s="113">
        <v>5</v>
      </c>
      <c r="P8" s="113">
        <v>4</v>
      </c>
      <c r="Q8" s="19">
        <v>0.5</v>
      </c>
      <c r="R8" s="113">
        <f>200*(O8+1-P8)*Q8/O8</f>
        <v>40</v>
      </c>
      <c r="S8" s="113">
        <f t="shared" si="2"/>
        <v>40</v>
      </c>
      <c r="T8" s="64">
        <f>LARGE(CHOOSE({1,2}, N8,S8),1)+LARGE(CHOOSE({1,2},N8,S8),2)+I8</f>
        <v>40</v>
      </c>
      <c r="U8" s="115" t="s">
        <v>236</v>
      </c>
    </row>
    <row r="9" spans="1:21" s="9" customFormat="1" ht="33.75" customHeight="1" x14ac:dyDescent="0.25">
      <c r="A9" s="19">
        <v>4</v>
      </c>
      <c r="B9" s="94" t="s">
        <v>180</v>
      </c>
      <c r="C9" s="94" t="s">
        <v>181</v>
      </c>
      <c r="D9" s="8" t="s">
        <v>42</v>
      </c>
      <c r="E9" s="19">
        <v>3</v>
      </c>
      <c r="F9" s="14" t="s">
        <v>35</v>
      </c>
      <c r="G9" s="19">
        <v>1</v>
      </c>
      <c r="H9" s="14">
        <v>0</v>
      </c>
      <c r="I9" s="89">
        <f t="shared" si="0"/>
        <v>0</v>
      </c>
      <c r="J9" s="88">
        <v>4</v>
      </c>
      <c r="K9" s="93" t="s">
        <v>176</v>
      </c>
      <c r="L9" s="88">
        <v>0.5</v>
      </c>
      <c r="M9" s="88">
        <v>12.5</v>
      </c>
      <c r="N9" s="89">
        <f t="shared" si="1"/>
        <v>13</v>
      </c>
      <c r="O9" s="88">
        <v>5</v>
      </c>
      <c r="P9" s="88">
        <v>5</v>
      </c>
      <c r="Q9" s="19">
        <v>0.5</v>
      </c>
      <c r="R9" s="14">
        <f>200*(O9+1-P9)*Q9/O9</f>
        <v>20</v>
      </c>
      <c r="S9" s="89">
        <f t="shared" si="2"/>
        <v>20</v>
      </c>
      <c r="T9" s="64">
        <f>LARGE(CHOOSE({1,2}, N9,S9),1)+LARGE(CHOOSE({1,2},N9,S9),2)+I9</f>
        <v>33</v>
      </c>
    </row>
    <row r="10" spans="1:21" s="9" customFormat="1" x14ac:dyDescent="0.25">
      <c r="A10" s="13"/>
      <c r="B10" s="13"/>
      <c r="C10" s="13"/>
      <c r="D10" s="13"/>
      <c r="E10" s="13"/>
      <c r="F10" s="21"/>
      <c r="G10" s="13"/>
      <c r="H10" s="13"/>
      <c r="I10" s="13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3"/>
    </row>
    <row r="11" spans="1:21" s="9" customFormat="1" x14ac:dyDescent="0.25">
      <c r="A11" s="13"/>
      <c r="B11" s="13"/>
      <c r="C11" s="13"/>
      <c r="D11" s="13"/>
      <c r="E11" s="13"/>
      <c r="F11" s="21"/>
      <c r="G11" s="13"/>
      <c r="H11" s="13"/>
      <c r="I11" s="13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3"/>
    </row>
    <row r="12" spans="1:21" s="9" customFormat="1" x14ac:dyDescent="0.25">
      <c r="A12" s="13"/>
      <c r="B12" s="13"/>
      <c r="C12" s="13"/>
      <c r="D12" s="13"/>
      <c r="E12" s="13"/>
      <c r="F12" s="21"/>
      <c r="G12" s="13"/>
      <c r="H12" s="13"/>
      <c r="I12" s="13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3"/>
    </row>
    <row r="13" spans="1:21" s="9" customFormat="1" x14ac:dyDescent="0.25">
      <c r="A13" s="13"/>
      <c r="B13" s="13"/>
      <c r="C13" s="13"/>
      <c r="D13" s="13"/>
      <c r="E13" s="13"/>
      <c r="F13" s="21"/>
      <c r="G13" s="13"/>
      <c r="H13" s="13"/>
      <c r="I13" s="13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3"/>
    </row>
    <row r="14" spans="1:21" s="9" customFormat="1" x14ac:dyDescent="0.25">
      <c r="A14" s="13"/>
      <c r="B14" s="13"/>
      <c r="C14" s="13"/>
      <c r="D14" s="13"/>
      <c r="E14" s="13"/>
      <c r="F14" s="21"/>
      <c r="G14" s="13"/>
      <c r="H14" s="13"/>
      <c r="I14" s="13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3"/>
    </row>
    <row r="15" spans="1:21" s="9" customFormat="1" x14ac:dyDescent="0.25">
      <c r="A15" s="13"/>
      <c r="B15" s="13"/>
      <c r="C15" s="13"/>
      <c r="D15" s="13"/>
      <c r="E15" s="13"/>
      <c r="F15" s="21"/>
      <c r="G15" s="13"/>
      <c r="H15" s="13"/>
      <c r="I15" s="13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3"/>
    </row>
  </sheetData>
  <autoFilter ref="A3:T9">
    <sortState ref="A5:T9">
      <sortCondition descending="1" ref="T3:T9"/>
    </sortState>
  </autoFilter>
  <mergeCells count="9">
    <mergeCell ref="T2:T3"/>
    <mergeCell ref="A1:S1"/>
    <mergeCell ref="A2:A3"/>
    <mergeCell ref="B2:B3"/>
    <mergeCell ref="C2:C3"/>
    <mergeCell ref="D2:D3"/>
    <mergeCell ref="E2:I2"/>
    <mergeCell ref="J2:N2"/>
    <mergeCell ref="O2:S2"/>
  </mergeCells>
  <pageMargins left="0.7" right="0.7" top="0.75" bottom="0.75" header="0.3" footer="0.3"/>
  <pageSetup paperSize="9" scale="70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9"/>
  <sheetViews>
    <sheetView view="pageBreakPreview" zoomScaleNormal="100" zoomScaleSheetLayoutView="100" workbookViewId="0">
      <selection activeCell="E2" sqref="E2:I2"/>
    </sheetView>
  </sheetViews>
  <sheetFormatPr defaultRowHeight="15" x14ac:dyDescent="0.25"/>
  <cols>
    <col min="1" max="1" width="11.140625" style="23" customWidth="1"/>
    <col min="2" max="2" width="21.42578125" style="23" customWidth="1"/>
    <col min="3" max="3" width="15.7109375" style="23" customWidth="1"/>
    <col min="4" max="9" width="9.140625" style="23" customWidth="1"/>
    <col min="10" max="10" width="9.140625" style="23"/>
    <col min="11" max="11" width="9.140625" style="23" customWidth="1"/>
    <col min="12" max="16384" width="9.140625" style="23"/>
  </cols>
  <sheetData>
    <row r="1" spans="1:11" ht="21" x14ac:dyDescent="0.25">
      <c r="A1" s="163" t="s">
        <v>101</v>
      </c>
      <c r="B1" s="163"/>
      <c r="C1" s="163"/>
      <c r="D1" s="163"/>
      <c r="E1" s="163"/>
      <c r="F1" s="163"/>
      <c r="G1" s="163"/>
      <c r="H1" s="163"/>
      <c r="I1" s="163"/>
      <c r="J1" s="163"/>
      <c r="K1" s="164"/>
    </row>
    <row r="2" spans="1:11" ht="63" customHeight="1" x14ac:dyDescent="0.25">
      <c r="A2" s="73"/>
      <c r="B2" s="73"/>
      <c r="C2" s="73"/>
      <c r="D2" s="73"/>
      <c r="E2" s="161" t="s">
        <v>137</v>
      </c>
      <c r="F2" s="161"/>
      <c r="G2" s="161"/>
      <c r="H2" s="161"/>
      <c r="I2" s="161"/>
    </row>
    <row r="3" spans="1:11" ht="75" x14ac:dyDescent="0.25">
      <c r="A3" s="74" t="s">
        <v>0</v>
      </c>
      <c r="B3" s="74" t="s">
        <v>1</v>
      </c>
      <c r="C3" s="74" t="s">
        <v>2</v>
      </c>
      <c r="D3" s="74" t="s">
        <v>51</v>
      </c>
      <c r="E3" s="10" t="s">
        <v>103</v>
      </c>
      <c r="F3" s="10" t="s">
        <v>104</v>
      </c>
      <c r="G3" s="10" t="s">
        <v>105</v>
      </c>
      <c r="H3" s="72" t="s">
        <v>56</v>
      </c>
      <c r="I3" s="46" t="s">
        <v>106</v>
      </c>
      <c r="J3" s="80" t="s">
        <v>107</v>
      </c>
      <c r="K3" s="79" t="s">
        <v>243</v>
      </c>
    </row>
    <row r="4" spans="1:11" s="1" customFormat="1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</row>
    <row r="9" spans="1:11" x14ac:dyDescent="0.25">
      <c r="J9" s="23">
        <v>0</v>
      </c>
    </row>
  </sheetData>
  <autoFilter ref="A3:K3">
    <sortState ref="A4:P7">
      <sortCondition descending="1" ref="J3"/>
    </sortState>
  </autoFilter>
  <mergeCells count="2">
    <mergeCell ref="A1:K1"/>
    <mergeCell ref="E2:I2"/>
  </mergeCells>
  <pageMargins left="0.7" right="0.7" top="0.75" bottom="0.75" header="0.3" footer="0.3"/>
  <pageSetup paperSize="9" scale="90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"/>
  <sheetViews>
    <sheetView tabSelected="1" view="pageBreakPreview" zoomScaleNormal="100" zoomScaleSheetLayoutView="100" workbookViewId="0">
      <pane xSplit="7" ySplit="3" topLeftCell="H4" activePane="bottomRight" state="frozen"/>
      <selection pane="topRight" activeCell="H1" sqref="H1"/>
      <selection pane="bottomLeft" activeCell="A4" sqref="A4"/>
      <selection pane="bottomRight" activeCell="Z3" sqref="Z3"/>
    </sheetView>
  </sheetViews>
  <sheetFormatPr defaultRowHeight="15" x14ac:dyDescent="0.25"/>
  <cols>
    <col min="1" max="1" width="6.140625" style="23" customWidth="1"/>
    <col min="2" max="2" width="21.28515625" style="23" customWidth="1"/>
    <col min="3" max="3" width="15.7109375" style="23" customWidth="1"/>
    <col min="4" max="4" width="9.140625" style="23"/>
    <col min="5" max="5" width="8.42578125" style="1" customWidth="1"/>
    <col min="6" max="6" width="9.140625" style="1" customWidth="1"/>
    <col min="7" max="7" width="7.28515625" style="1" customWidth="1"/>
    <col min="8" max="8" width="9.140625" style="1" customWidth="1"/>
    <col min="9" max="9" width="9.140625" style="23" customWidth="1"/>
    <col min="10" max="24" width="6.7109375" style="23" customWidth="1"/>
    <col min="25" max="25" width="9.140625" style="23"/>
    <col min="26" max="26" width="16.85546875" style="23" customWidth="1"/>
    <col min="27" max="16384" width="9.140625" style="23"/>
  </cols>
  <sheetData>
    <row r="1" spans="1:26" ht="21" x14ac:dyDescent="0.25">
      <c r="A1" s="163" t="s">
        <v>102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</row>
    <row r="2" spans="1:26" ht="67.5" customHeight="1" x14ac:dyDescent="0.25">
      <c r="A2" s="165" t="s">
        <v>0</v>
      </c>
      <c r="B2" s="165" t="s">
        <v>1</v>
      </c>
      <c r="C2" s="165" t="s">
        <v>2</v>
      </c>
      <c r="D2" s="165" t="s">
        <v>51</v>
      </c>
      <c r="E2" s="161" t="s">
        <v>297</v>
      </c>
      <c r="F2" s="161"/>
      <c r="G2" s="161"/>
      <c r="H2" s="161"/>
      <c r="I2" s="161"/>
      <c r="J2" s="162" t="s">
        <v>158</v>
      </c>
      <c r="K2" s="162"/>
      <c r="L2" s="162"/>
      <c r="M2" s="162"/>
      <c r="N2" s="162"/>
      <c r="O2" s="162" t="s">
        <v>290</v>
      </c>
      <c r="P2" s="162"/>
      <c r="Q2" s="162"/>
      <c r="R2" s="162"/>
      <c r="S2" s="162"/>
      <c r="T2" s="162" t="s">
        <v>298</v>
      </c>
      <c r="U2" s="162"/>
      <c r="V2" s="162"/>
      <c r="W2" s="162"/>
      <c r="X2" s="162"/>
      <c r="Y2" s="166" t="s">
        <v>244</v>
      </c>
    </row>
    <row r="3" spans="1:26" ht="88.5" customHeight="1" x14ac:dyDescent="0.25">
      <c r="A3" s="165"/>
      <c r="B3" s="165"/>
      <c r="C3" s="165"/>
      <c r="D3" s="165"/>
      <c r="E3" s="10" t="s">
        <v>103</v>
      </c>
      <c r="F3" s="10" t="s">
        <v>104</v>
      </c>
      <c r="G3" s="10" t="s">
        <v>105</v>
      </c>
      <c r="H3" s="75" t="s">
        <v>56</v>
      </c>
      <c r="I3" s="46" t="s">
        <v>106</v>
      </c>
      <c r="J3" s="10" t="s">
        <v>103</v>
      </c>
      <c r="K3" s="10" t="s">
        <v>104</v>
      </c>
      <c r="L3" s="10" t="s">
        <v>105</v>
      </c>
      <c r="M3" s="75" t="s">
        <v>56</v>
      </c>
      <c r="N3" s="46" t="s">
        <v>106</v>
      </c>
      <c r="O3" s="10" t="s">
        <v>103</v>
      </c>
      <c r="P3" s="10" t="s">
        <v>104</v>
      </c>
      <c r="Q3" s="10" t="s">
        <v>105</v>
      </c>
      <c r="R3" s="75" t="s">
        <v>56</v>
      </c>
      <c r="S3" s="46" t="s">
        <v>106</v>
      </c>
      <c r="T3" s="10" t="s">
        <v>103</v>
      </c>
      <c r="U3" s="10" t="s">
        <v>104</v>
      </c>
      <c r="V3" s="10" t="s">
        <v>105</v>
      </c>
      <c r="W3" s="75" t="s">
        <v>56</v>
      </c>
      <c r="X3" s="46" t="s">
        <v>106</v>
      </c>
      <c r="Y3" s="166"/>
      <c r="Z3" s="128" t="s">
        <v>240</v>
      </c>
    </row>
    <row r="4" spans="1:26" ht="30" hidden="1" customHeight="1" x14ac:dyDescent="0.25">
      <c r="A4" s="22">
        <v>1</v>
      </c>
      <c r="B4" s="69" t="s">
        <v>159</v>
      </c>
      <c r="C4" s="33" t="s">
        <v>162</v>
      </c>
      <c r="D4" s="33" t="s">
        <v>41</v>
      </c>
      <c r="E4" s="68">
        <v>3</v>
      </c>
      <c r="F4" s="68" t="s">
        <v>35</v>
      </c>
      <c r="G4" s="68">
        <v>1</v>
      </c>
      <c r="H4" s="68">
        <v>0</v>
      </c>
      <c r="I4" s="7">
        <f>ROUNDUP(H4,0)</f>
        <v>0</v>
      </c>
      <c r="J4" s="22">
        <v>8</v>
      </c>
      <c r="K4" s="22">
        <v>4</v>
      </c>
      <c r="L4" s="22">
        <v>0.5</v>
      </c>
      <c r="M4" s="68">
        <f>200*(J4+1-K4)*L4/J4</f>
        <v>62.5</v>
      </c>
      <c r="N4" s="7">
        <f>ROUNDUP(M4,0)</f>
        <v>63</v>
      </c>
      <c r="O4" s="22">
        <v>6</v>
      </c>
      <c r="P4" s="22">
        <v>5</v>
      </c>
      <c r="Q4" s="22">
        <v>0.5</v>
      </c>
      <c r="R4" s="68">
        <f>200*(O4+1-P4)*Q4/O4</f>
        <v>33.333333333333336</v>
      </c>
      <c r="S4" s="7">
        <f>ROUNDUP(R4,0)</f>
        <v>34</v>
      </c>
      <c r="T4" s="22">
        <v>3</v>
      </c>
      <c r="U4" s="22" t="s">
        <v>35</v>
      </c>
      <c r="V4" s="22">
        <v>0.5</v>
      </c>
      <c r="W4" s="68">
        <v>0</v>
      </c>
      <c r="X4" s="7">
        <f t="shared" ref="X4:X7" si="0">ROUNDUP(W4,0)</f>
        <v>0</v>
      </c>
      <c r="Y4" s="64">
        <f>LARGE(CHOOSE({1,2,3},N4,S4,X4),1)+LARGE(CHOOSE({1,2,3},N4,S4,X4),2)+I4</f>
        <v>97</v>
      </c>
    </row>
    <row r="5" spans="1:26" s="90" customFormat="1" ht="38.25" customHeight="1" x14ac:dyDescent="0.25">
      <c r="A5" s="3">
        <v>1</v>
      </c>
      <c r="B5" s="69" t="s">
        <v>160</v>
      </c>
      <c r="C5" s="33" t="s">
        <v>163</v>
      </c>
      <c r="D5" s="33" t="s">
        <v>41</v>
      </c>
      <c r="E5" s="68">
        <v>3</v>
      </c>
      <c r="F5" s="68" t="s">
        <v>176</v>
      </c>
      <c r="G5" s="68">
        <v>1</v>
      </c>
      <c r="H5" s="68">
        <v>67</v>
      </c>
      <c r="I5" s="7">
        <f>ROUNDUP(H5,0)</f>
        <v>67</v>
      </c>
      <c r="J5" s="22">
        <v>8</v>
      </c>
      <c r="K5" s="168" t="s">
        <v>176</v>
      </c>
      <c r="L5" s="22">
        <v>0.5</v>
      </c>
      <c r="M5" s="68">
        <v>47</v>
      </c>
      <c r="N5" s="7">
        <f>ROUNDUP(M5,0)</f>
        <v>47</v>
      </c>
      <c r="O5" s="22">
        <v>6</v>
      </c>
      <c r="P5" s="168" t="s">
        <v>176</v>
      </c>
      <c r="Q5" s="22">
        <v>0.5</v>
      </c>
      <c r="R5" s="68">
        <v>39</v>
      </c>
      <c r="S5" s="7">
        <f>ROUNDUP(R5,0)</f>
        <v>39</v>
      </c>
      <c r="T5" s="22">
        <v>3</v>
      </c>
      <c r="U5" s="167" t="s">
        <v>35</v>
      </c>
      <c r="V5" s="22">
        <v>0.5</v>
      </c>
      <c r="W5" s="68">
        <v>9</v>
      </c>
      <c r="X5" s="7">
        <f t="shared" si="0"/>
        <v>9</v>
      </c>
      <c r="Y5" s="76">
        <f>LARGE(CHOOSE({1,2,3},N5,S5,X5),1)+LARGE(CHOOSE({1,2,3},N5,S5,X5),2)+I5</f>
        <v>153</v>
      </c>
    </row>
    <row r="6" spans="1:26" ht="44.25" customHeight="1" x14ac:dyDescent="0.25">
      <c r="A6" s="3">
        <v>2</v>
      </c>
      <c r="B6" s="33" t="s">
        <v>173</v>
      </c>
      <c r="C6" s="33" t="s">
        <v>174</v>
      </c>
      <c r="D6" s="33" t="s">
        <v>41</v>
      </c>
      <c r="E6" s="68">
        <v>3</v>
      </c>
      <c r="F6" s="68" t="s">
        <v>217</v>
      </c>
      <c r="G6" s="68">
        <v>1</v>
      </c>
      <c r="H6" s="68">
        <v>0</v>
      </c>
      <c r="I6" s="7">
        <f>ROUNDUP(H6,0)</f>
        <v>0</v>
      </c>
      <c r="J6" s="22">
        <v>8</v>
      </c>
      <c r="K6" s="22" t="s">
        <v>35</v>
      </c>
      <c r="L6" s="22">
        <v>0.5</v>
      </c>
      <c r="M6" s="68">
        <v>0</v>
      </c>
      <c r="N6" s="7">
        <f>ROUNDUP(M6,0)</f>
        <v>0</v>
      </c>
      <c r="O6" s="22">
        <v>6</v>
      </c>
      <c r="P6" s="22">
        <v>6</v>
      </c>
      <c r="Q6" s="22">
        <v>0.5</v>
      </c>
      <c r="R6" s="22">
        <f>200*(O6+1-P6)*Q6/O6</f>
        <v>16.666666666666668</v>
      </c>
      <c r="S6" s="7">
        <f>ROUNDUP(R6,0)</f>
        <v>17</v>
      </c>
      <c r="T6" s="22">
        <v>3</v>
      </c>
      <c r="U6" s="167" t="s">
        <v>35</v>
      </c>
      <c r="V6" s="22">
        <v>0.5</v>
      </c>
      <c r="W6" s="68">
        <v>0</v>
      </c>
      <c r="X6" s="7">
        <f t="shared" si="0"/>
        <v>0</v>
      </c>
      <c r="Y6" s="76">
        <f>LARGE(CHOOSE({1,2,3},N6,S6,X6),1)+LARGE(CHOOSE({1,2,3},N6,S6,X6),2)+I6</f>
        <v>17</v>
      </c>
    </row>
    <row r="7" spans="1:26" s="120" customFormat="1" ht="74.25" customHeight="1" x14ac:dyDescent="0.25">
      <c r="A7" s="119">
        <v>3</v>
      </c>
      <c r="B7" s="126" t="s">
        <v>161</v>
      </c>
      <c r="C7" s="109" t="s">
        <v>164</v>
      </c>
      <c r="D7" s="109" t="s">
        <v>98</v>
      </c>
      <c r="E7" s="124">
        <v>3</v>
      </c>
      <c r="F7" s="124" t="s">
        <v>35</v>
      </c>
      <c r="G7" s="124">
        <v>1</v>
      </c>
      <c r="H7" s="124">
        <v>0</v>
      </c>
      <c r="I7" s="124">
        <f>ROUNDUP(H7,0)</f>
        <v>0</v>
      </c>
      <c r="J7" s="119">
        <v>8</v>
      </c>
      <c r="K7" s="119">
        <v>8</v>
      </c>
      <c r="L7" s="119">
        <v>0.5</v>
      </c>
      <c r="M7" s="124">
        <f>200*(J7+1-K7)*L7/J7</f>
        <v>12.5</v>
      </c>
      <c r="N7" s="124">
        <f>ROUNDUP(M7,0)</f>
        <v>13</v>
      </c>
      <c r="O7" s="119">
        <v>6</v>
      </c>
      <c r="P7" s="119" t="s">
        <v>35</v>
      </c>
      <c r="Q7" s="119">
        <v>0.5</v>
      </c>
      <c r="R7" s="124">
        <v>0</v>
      </c>
      <c r="S7" s="124">
        <f>ROUNDUP(R7,0)</f>
        <v>0</v>
      </c>
      <c r="T7" s="119">
        <v>3</v>
      </c>
      <c r="U7" s="119" t="s">
        <v>35</v>
      </c>
      <c r="V7" s="119">
        <v>0.5</v>
      </c>
      <c r="W7" s="124">
        <v>0</v>
      </c>
      <c r="X7" s="124">
        <f t="shared" si="0"/>
        <v>0</v>
      </c>
      <c r="Y7" s="114">
        <f>LARGE(CHOOSE({1,2,3},N7,S7,X7),1)+LARGE(CHOOSE({1,2,3},N7,S7,X7),2)+I7</f>
        <v>13</v>
      </c>
      <c r="Z7" s="109" t="s">
        <v>239</v>
      </c>
    </row>
    <row r="9" spans="1:26" x14ac:dyDescent="0.25">
      <c r="C9" s="104"/>
    </row>
  </sheetData>
  <autoFilter ref="A3:Y3">
    <sortState ref="A5:AD7">
      <sortCondition descending="1" ref="Y3"/>
    </sortState>
  </autoFilter>
  <mergeCells count="10">
    <mergeCell ref="A1:Y1"/>
    <mergeCell ref="A2:A3"/>
    <mergeCell ref="B2:B3"/>
    <mergeCell ref="C2:C3"/>
    <mergeCell ref="D2:D3"/>
    <mergeCell ref="Y2:Y3"/>
    <mergeCell ref="E2:I2"/>
    <mergeCell ref="J2:N2"/>
    <mergeCell ref="T2:X2"/>
    <mergeCell ref="O2:S2"/>
  </mergeCells>
  <pageMargins left="0.7" right="0.7" top="0.75" bottom="0.75" header="0.3" footer="0.3"/>
  <pageSetup paperSize="9" scale="9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OPTIMIST</vt:lpstr>
      <vt:lpstr>ILCA4(BOYS)</vt:lpstr>
      <vt:lpstr>ILCA4(GIRLS)</vt:lpstr>
      <vt:lpstr>ILCA 6 (Open)</vt:lpstr>
      <vt:lpstr>29ER</vt:lpstr>
      <vt:lpstr>420 (BOYS)</vt:lpstr>
      <vt:lpstr>420 MIX</vt:lpstr>
      <vt:lpstr>'29ER'!Print_Area</vt:lpstr>
      <vt:lpstr>'420 (BOYS)'!Print_Area</vt:lpstr>
      <vt:lpstr>'420 MIX'!Print_Area</vt:lpstr>
      <vt:lpstr>'ILCA 6 (Open)'!Print_Area</vt:lpstr>
      <vt:lpstr>'ILCA4(BOYS)'!Print_Area</vt:lpstr>
      <vt:lpstr>'ILCA4(GIRLS)'!Print_Area</vt:lpstr>
      <vt:lpstr>OPTIMIST!Print_Area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2024-03-05T06:17:15Z</dcterms:modified>
</cp:coreProperties>
</file>