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2015" tabRatio="583" activeTab="7"/>
  </bookViews>
  <sheets>
    <sheet name="49er" sheetId="2" r:id="rId1"/>
    <sheet name="ILCA 7" sheetId="27" r:id="rId2"/>
    <sheet name="ILCA 6" sheetId="28" r:id="rId3"/>
    <sheet name="49er Fx" sheetId="7" r:id="rId4"/>
    <sheet name="RS.X (MEN)" sheetId="20" r:id="rId5"/>
    <sheet name="RS.X women" sheetId="3" r:id="rId6"/>
    <sheet name="470 (MIXED)" sheetId="29" r:id="rId7"/>
    <sheet name="IQ FOIL WOMEN" sheetId="25" r:id="rId8"/>
    <sheet name="Formula Kite" sheetId="30" r:id="rId9"/>
    <sheet name="IQ FOIL MEN" sheetId="21" r:id="rId10"/>
    <sheet name="NACRA 17" sheetId="26" r:id="rId11"/>
  </sheets>
  <definedNames>
    <definedName name="_xlnm._FilterDatabase" localSheetId="6" hidden="1">'470 (MIXED)'!$A$3:$Z$9</definedName>
    <definedName name="_xlnm._FilterDatabase" localSheetId="0" hidden="1">'49er'!$A$3:$AD$10</definedName>
    <definedName name="_xlnm._FilterDatabase" localSheetId="3" hidden="1">'49er Fx'!$A$3:$O$3</definedName>
    <definedName name="_xlnm._FilterDatabase" localSheetId="8" hidden="1">'Formula Kite'!$A$3:$Y$3</definedName>
    <definedName name="_xlnm._FilterDatabase" localSheetId="2" hidden="1">'ILCA 6'!$A$3:$AD$26</definedName>
    <definedName name="_xlnm._FilterDatabase" localSheetId="1" hidden="1">'ILCA 7'!$A$3:$AD$61</definedName>
    <definedName name="_xlnm._FilterDatabase" localSheetId="9" hidden="1">'IQ FOIL MEN'!$A$3:$AN$15</definedName>
    <definedName name="_xlnm._FilterDatabase" localSheetId="7" hidden="1">'IQ FOIL WOMEN'!$A$3:$AD$6</definedName>
    <definedName name="_xlnm._FilterDatabase" localSheetId="10" hidden="1">'NACRA 17'!$A$3:$Y$6</definedName>
    <definedName name="_xlnm._FilterDatabase" localSheetId="4" hidden="1">'RS.X (MEN)'!$A$3:$AD$12</definedName>
    <definedName name="_xlnm._FilterDatabase" localSheetId="5" hidden="1">'RS.X women'!$A$3:$O$3</definedName>
    <definedName name="_xlnm.Print_Area" localSheetId="6">'470 (MIXED)'!$A$1:$Z$14</definedName>
    <definedName name="_xlnm.Print_Area" localSheetId="0">'49er'!$A$1:$AD$16</definedName>
    <definedName name="_xlnm.Print_Area" localSheetId="3">'49er Fx'!$A$1:$O$4</definedName>
    <definedName name="_xlnm.Print_Area" localSheetId="8">'Formula Kite'!$A$1:$Y$7</definedName>
    <definedName name="_xlnm.Print_Area" localSheetId="2">'ILCA 6'!$A$1:$AD$25</definedName>
    <definedName name="_xlnm.Print_Area" localSheetId="1">'ILCA 7'!$A$1:$AD$61</definedName>
    <definedName name="_xlnm.Print_Area" localSheetId="9">'IQ FOIL MEN'!$A$1:$AN$15</definedName>
    <definedName name="_xlnm.Print_Area" localSheetId="7">'IQ FOIL WOMEN'!$A$1:$AD$6</definedName>
    <definedName name="_xlnm.Print_Area" localSheetId="10">'NACRA 17'!$A$1:$Y$6</definedName>
    <definedName name="_xlnm.Print_Area" localSheetId="4">'RS.X (MEN)'!$A$1:$AD$14</definedName>
    <definedName name="_xlnm.Print_Area" localSheetId="5">'RS.X women'!$A$1:$O$6</definedName>
  </definedNames>
  <calcPr calcId="152511"/>
</workbook>
</file>

<file path=xl/calcChain.xml><?xml version="1.0" encoding="utf-8"?>
<calcChain xmlns="http://schemas.openxmlformats.org/spreadsheetml/2006/main">
  <c r="X61" i="27" l="1"/>
  <c r="X60" i="27"/>
  <c r="X39" i="27"/>
  <c r="X37" i="27"/>
  <c r="X35" i="27"/>
  <c r="X34" i="27"/>
  <c r="X32" i="27"/>
  <c r="X31" i="27"/>
  <c r="X29" i="27"/>
  <c r="X27" i="27"/>
  <c r="X25" i="27"/>
  <c r="S61" i="27"/>
  <c r="N61" i="27"/>
  <c r="I61" i="27"/>
  <c r="S60" i="27"/>
  <c r="N60" i="27"/>
  <c r="I60" i="27"/>
  <c r="S39" i="27"/>
  <c r="N39" i="27"/>
  <c r="I39" i="27"/>
  <c r="S37" i="27"/>
  <c r="N37" i="27"/>
  <c r="I37" i="27"/>
  <c r="S35" i="27"/>
  <c r="N35" i="27"/>
  <c r="I35" i="27"/>
  <c r="S34" i="27"/>
  <c r="N34" i="27"/>
  <c r="I34" i="27"/>
  <c r="S32" i="27"/>
  <c r="N32" i="27"/>
  <c r="I32" i="27"/>
  <c r="S31" i="27"/>
  <c r="N31" i="27"/>
  <c r="I31" i="27"/>
  <c r="S29" i="27"/>
  <c r="N29" i="27"/>
  <c r="I29" i="27"/>
  <c r="S27" i="27"/>
  <c r="N27" i="27"/>
  <c r="I27" i="27"/>
  <c r="S25" i="27"/>
  <c r="N25" i="27"/>
  <c r="I25" i="27"/>
  <c r="AB39" i="27"/>
  <c r="AC39" i="27" s="1"/>
  <c r="AB31" i="27"/>
  <c r="AC31" i="27" s="1"/>
  <c r="AB32" i="27"/>
  <c r="AC32" i="27" s="1"/>
  <c r="AB34" i="27"/>
  <c r="AC34" i="27" s="1"/>
  <c r="AB35" i="27"/>
  <c r="AC35" i="27" s="1"/>
  <c r="AB37" i="27"/>
  <c r="AC37" i="27" s="1"/>
  <c r="AB25" i="27"/>
  <c r="AC25" i="27" s="1"/>
  <c r="AB27" i="27"/>
  <c r="AC27" i="27" s="1"/>
  <c r="AB29" i="27"/>
  <c r="AC29" i="27" s="1"/>
  <c r="AB5" i="27"/>
  <c r="AC5" i="27" s="1"/>
  <c r="AB7" i="27"/>
  <c r="AC7" i="27" s="1"/>
  <c r="AB6" i="27"/>
  <c r="AC6" i="27" s="1"/>
  <c r="AB9" i="27"/>
  <c r="AC9" i="27" s="1"/>
  <c r="AB10" i="27"/>
  <c r="AC10" i="27" s="1"/>
  <c r="AB8" i="27"/>
  <c r="AC8" i="27" s="1"/>
  <c r="AB11" i="27"/>
  <c r="AC11" i="27" s="1"/>
  <c r="AB14" i="27"/>
  <c r="AC14" i="27" s="1"/>
  <c r="AB12" i="27"/>
  <c r="AC12" i="27" s="1"/>
  <c r="AB16" i="27"/>
  <c r="AC16" i="27" s="1"/>
  <c r="AC22" i="27"/>
  <c r="AC19" i="27"/>
  <c r="AC21" i="27"/>
  <c r="AC23" i="27"/>
  <c r="AC20" i="27"/>
  <c r="AB17" i="27"/>
  <c r="AC17" i="27" s="1"/>
  <c r="AC24" i="27"/>
  <c r="AB15" i="27"/>
  <c r="AC15" i="27" s="1"/>
  <c r="AC28" i="27"/>
  <c r="AC30" i="27"/>
  <c r="AC33" i="27"/>
  <c r="AC26" i="27"/>
  <c r="AC36" i="27"/>
  <c r="AB18" i="27"/>
  <c r="AC18" i="27" s="1"/>
  <c r="AC45" i="27"/>
  <c r="AC38" i="27"/>
  <c r="AC48" i="27"/>
  <c r="AC41" i="27"/>
  <c r="AC40" i="27"/>
  <c r="AC50" i="27"/>
  <c r="AC51" i="27"/>
  <c r="AC42" i="27"/>
  <c r="AC43" i="27"/>
  <c r="AC52" i="27"/>
  <c r="AC44" i="27"/>
  <c r="AC46" i="27"/>
  <c r="AC47" i="27"/>
  <c r="AC49" i="27"/>
  <c r="AC53" i="27"/>
  <c r="AC54" i="27"/>
  <c r="AC56" i="27"/>
  <c r="AC57" i="27"/>
  <c r="AC58" i="27"/>
  <c r="AC55" i="27"/>
  <c r="AC59" i="27"/>
  <c r="AD24" i="28"/>
  <c r="W59" i="27"/>
  <c r="X59" i="27" s="1"/>
  <c r="X55" i="27"/>
  <c r="X58" i="27"/>
  <c r="W57" i="27"/>
  <c r="X57" i="27" s="1"/>
  <c r="X56" i="27"/>
  <c r="X54" i="27"/>
  <c r="W53" i="27"/>
  <c r="X53" i="27" s="1"/>
  <c r="X49" i="27"/>
  <c r="X47" i="27"/>
  <c r="X46" i="27"/>
  <c r="X44" i="27"/>
  <c r="W52" i="27"/>
  <c r="X52" i="27" s="1"/>
  <c r="X43" i="27"/>
  <c r="X42" i="27"/>
  <c r="X51" i="27"/>
  <c r="W50" i="27"/>
  <c r="X50" i="27" s="1"/>
  <c r="X40" i="27"/>
  <c r="X41" i="27"/>
  <c r="W48" i="27"/>
  <c r="X48" i="27" s="1"/>
  <c r="X38" i="27"/>
  <c r="X45" i="27"/>
  <c r="X18" i="27"/>
  <c r="W36" i="27"/>
  <c r="X36" i="27" s="1"/>
  <c r="X26" i="27"/>
  <c r="W33" i="27"/>
  <c r="X33" i="27" s="1"/>
  <c r="X30" i="27"/>
  <c r="W28" i="27"/>
  <c r="X28" i="27" s="1"/>
  <c r="X15" i="27"/>
  <c r="W24" i="27"/>
  <c r="X24" i="27" s="1"/>
  <c r="W17" i="27"/>
  <c r="X17" i="27" s="1"/>
  <c r="X20" i="27"/>
  <c r="W23" i="27"/>
  <c r="X23" i="27" s="1"/>
  <c r="W21" i="27"/>
  <c r="X21" i="27" s="1"/>
  <c r="W19" i="27"/>
  <c r="X19" i="27" s="1"/>
  <c r="W22" i="27"/>
  <c r="X22" i="27" s="1"/>
  <c r="W16" i="27"/>
  <c r="X16" i="27" s="1"/>
  <c r="X12" i="27"/>
  <c r="W14" i="27"/>
  <c r="X14" i="27" s="1"/>
  <c r="W11" i="27"/>
  <c r="X11" i="27" s="1"/>
  <c r="W8" i="27"/>
  <c r="X8" i="27" s="1"/>
  <c r="W10" i="27"/>
  <c r="X10" i="27" s="1"/>
  <c r="W13" i="27"/>
  <c r="X13" i="27" s="1"/>
  <c r="W9" i="27"/>
  <c r="X9" i="27" s="1"/>
  <c r="W6" i="27"/>
  <c r="X6" i="27" s="1"/>
  <c r="W7" i="27"/>
  <c r="X7" i="27" s="1"/>
  <c r="W5" i="27"/>
  <c r="X5" i="27" s="1"/>
  <c r="W4" i="27"/>
  <c r="X4" i="27" s="1"/>
  <c r="AC23" i="28"/>
  <c r="X25" i="28"/>
  <c r="S25" i="28"/>
  <c r="N25" i="28"/>
  <c r="I25" i="28"/>
  <c r="X24" i="28"/>
  <c r="S24" i="28"/>
  <c r="N24" i="28"/>
  <c r="I24" i="28"/>
  <c r="X23" i="28"/>
  <c r="S23" i="28"/>
  <c r="N23" i="28"/>
  <c r="I23" i="28"/>
  <c r="X16" i="28"/>
  <c r="AD16" i="28" s="1"/>
  <c r="X15" i="28"/>
  <c r="X11" i="28"/>
  <c r="X9" i="28"/>
  <c r="S16" i="28"/>
  <c r="N16" i="28"/>
  <c r="I16" i="28"/>
  <c r="S15" i="28"/>
  <c r="N15" i="28"/>
  <c r="I15" i="28"/>
  <c r="S11" i="28"/>
  <c r="N11" i="28"/>
  <c r="I11" i="28"/>
  <c r="S9" i="28"/>
  <c r="N9" i="28"/>
  <c r="I9" i="28"/>
  <c r="AB16" i="28"/>
  <c r="AC16" i="28" s="1"/>
  <c r="AC24" i="28"/>
  <c r="AC25" i="28"/>
  <c r="AC22" i="28"/>
  <c r="AB9" i="28"/>
  <c r="AC9" i="28" s="1"/>
  <c r="AB11" i="28"/>
  <c r="AC11" i="28" s="1"/>
  <c r="AB15" i="28"/>
  <c r="AC15" i="28" s="1"/>
  <c r="AB12" i="28"/>
  <c r="AB10" i="28"/>
  <c r="X21" i="28"/>
  <c r="X10" i="28"/>
  <c r="X19" i="28"/>
  <c r="W20" i="28"/>
  <c r="X20" i="28" s="1"/>
  <c r="X12" i="28"/>
  <c r="X13" i="28"/>
  <c r="W17" i="28"/>
  <c r="X17" i="28" s="1"/>
  <c r="W18" i="28"/>
  <c r="X18" i="28" s="1"/>
  <c r="W14" i="28"/>
  <c r="X14" i="28" s="1"/>
  <c r="X8" i="28"/>
  <c r="W7" i="28"/>
  <c r="X7" i="28" s="1"/>
  <c r="W6" i="28"/>
  <c r="X6" i="28" s="1"/>
  <c r="W5" i="28"/>
  <c r="X5" i="28" s="1"/>
  <c r="W4" i="28"/>
  <c r="X4" i="28" s="1"/>
  <c r="X14" i="29"/>
  <c r="Y14" i="29"/>
  <c r="Z14" i="29" s="1"/>
  <c r="Y8" i="29"/>
  <c r="Y11" i="29"/>
  <c r="Y12" i="29"/>
  <c r="Y13" i="29"/>
  <c r="T14" i="29"/>
  <c r="O14" i="29"/>
  <c r="J14" i="29"/>
  <c r="X5" i="29"/>
  <c r="Y5" i="29" s="1"/>
  <c r="X7" i="29"/>
  <c r="Y7" i="29" s="1"/>
  <c r="X9" i="29"/>
  <c r="Y9" i="29" s="1"/>
  <c r="X6" i="29"/>
  <c r="Y6" i="29" s="1"/>
  <c r="X10" i="29"/>
  <c r="Y10" i="29" s="1"/>
  <c r="X4" i="29"/>
  <c r="Y4" i="29" s="1"/>
  <c r="T13" i="29"/>
  <c r="T10" i="29"/>
  <c r="S12" i="29"/>
  <c r="T12" i="29" s="1"/>
  <c r="T6" i="29"/>
  <c r="T9" i="29"/>
  <c r="T11" i="29"/>
  <c r="T7" i="29"/>
  <c r="S8" i="29"/>
  <c r="T8" i="29" s="1"/>
  <c r="S5" i="29"/>
  <c r="T5" i="29" s="1"/>
  <c r="S4" i="29"/>
  <c r="T4" i="29" s="1"/>
  <c r="Y5" i="26"/>
  <c r="Y6" i="26"/>
  <c r="Y4" i="26"/>
  <c r="Y5" i="30"/>
  <c r="Y6" i="30"/>
  <c r="Y7" i="30"/>
  <c r="Y4" i="30"/>
  <c r="AD5" i="2"/>
  <c r="AD6" i="2"/>
  <c r="AD7" i="2"/>
  <c r="AD8" i="2"/>
  <c r="AD9" i="2"/>
  <c r="AD10" i="2"/>
  <c r="AD11" i="2"/>
  <c r="AD12" i="2"/>
  <c r="AD13" i="2"/>
  <c r="AD14" i="2"/>
  <c r="AD15" i="2"/>
  <c r="AD16" i="2"/>
  <c r="AD4" i="2"/>
  <c r="AD15" i="28" l="1"/>
  <c r="AD23" i="28"/>
  <c r="AD11" i="28"/>
  <c r="AD9" i="28"/>
  <c r="AD25" i="28"/>
  <c r="AD34" i="27"/>
  <c r="AD32" i="27"/>
  <c r="AD60" i="27"/>
  <c r="AD61" i="27"/>
  <c r="AD27" i="27"/>
  <c r="AD39" i="27"/>
  <c r="AD25" i="27"/>
  <c r="AD37" i="27"/>
  <c r="AD29" i="27"/>
  <c r="AD35" i="27"/>
  <c r="AD31" i="27"/>
  <c r="H4" i="30"/>
  <c r="AB9" i="20" l="1"/>
  <c r="AC9" i="20" s="1"/>
  <c r="AB6" i="20"/>
  <c r="AC6" i="20" s="1"/>
  <c r="X9" i="20"/>
  <c r="S9" i="20"/>
  <c r="N9" i="20"/>
  <c r="X6" i="20"/>
  <c r="S6" i="20"/>
  <c r="N6" i="20"/>
  <c r="I9" i="20"/>
  <c r="I6" i="20"/>
  <c r="AC5" i="20"/>
  <c r="AC7" i="20"/>
  <c r="AC8" i="20"/>
  <c r="AC10" i="20"/>
  <c r="AC13" i="20"/>
  <c r="AC11" i="20"/>
  <c r="AC12" i="20"/>
  <c r="AC14" i="20"/>
  <c r="AC4" i="20"/>
  <c r="AD6" i="20" l="1"/>
  <c r="AD9" i="20"/>
  <c r="AB6" i="25"/>
  <c r="AC6" i="25" s="1"/>
  <c r="AB4" i="25"/>
  <c r="AC4" i="25" s="1"/>
  <c r="AC5" i="25"/>
  <c r="AM7" i="21" l="1"/>
  <c r="AL5" i="21"/>
  <c r="AM5" i="21" s="1"/>
  <c r="AL6" i="21"/>
  <c r="AM6" i="21" s="1"/>
  <c r="AM10" i="21"/>
  <c r="AL8" i="21"/>
  <c r="AM8" i="21"/>
  <c r="AL11" i="21"/>
  <c r="AM11" i="21" s="1"/>
  <c r="AL9" i="21"/>
  <c r="AM9" i="21" s="1"/>
  <c r="AM13" i="21"/>
  <c r="AL12" i="21"/>
  <c r="AM12" i="21" s="1"/>
  <c r="AM14" i="21"/>
  <c r="AM15" i="21"/>
  <c r="AM4" i="21"/>
  <c r="O4" i="7" l="1"/>
  <c r="H4" i="7"/>
  <c r="I4" i="7" s="1"/>
  <c r="X4" i="25"/>
  <c r="S4" i="25"/>
  <c r="N4" i="25"/>
  <c r="H4" i="25"/>
  <c r="I4" i="25" s="1"/>
  <c r="AD4" i="25" s="1"/>
  <c r="I6" i="25"/>
  <c r="I5" i="25"/>
  <c r="X7" i="30"/>
  <c r="S7" i="30"/>
  <c r="N7" i="30"/>
  <c r="H7" i="30"/>
  <c r="I7" i="30" s="1"/>
  <c r="H6" i="30"/>
  <c r="I6" i="30" s="1"/>
  <c r="H5" i="30"/>
  <c r="I5" i="30" s="1"/>
  <c r="I4" i="30"/>
  <c r="H5" i="26"/>
  <c r="I5" i="26" s="1"/>
  <c r="I6" i="26"/>
  <c r="H4" i="26"/>
  <c r="I4" i="26" s="1"/>
  <c r="H5" i="21"/>
  <c r="H7" i="21"/>
  <c r="H6" i="21"/>
  <c r="H11" i="21"/>
  <c r="H9" i="21"/>
  <c r="H12" i="21"/>
  <c r="H8" i="21"/>
  <c r="J12" i="29"/>
  <c r="J9" i="29"/>
  <c r="J13" i="29"/>
  <c r="I10" i="29"/>
  <c r="J10" i="29" s="1"/>
  <c r="O10" i="29"/>
  <c r="O6" i="29"/>
  <c r="I6" i="29"/>
  <c r="J6" i="29" s="1"/>
  <c r="I4" i="29"/>
  <c r="J4" i="29" s="1"/>
  <c r="J8" i="29"/>
  <c r="I7" i="29"/>
  <c r="J7" i="29" s="1"/>
  <c r="I9" i="29"/>
  <c r="I11" i="29"/>
  <c r="J11" i="29" s="1"/>
  <c r="I5" i="29"/>
  <c r="J5" i="29" s="1"/>
  <c r="AC9" i="2"/>
  <c r="X9" i="2"/>
  <c r="S9" i="2"/>
  <c r="N9" i="2"/>
  <c r="AC12" i="2"/>
  <c r="X12" i="2"/>
  <c r="S12" i="2"/>
  <c r="N12" i="2"/>
  <c r="H4" i="2"/>
  <c r="I4" i="2" s="1"/>
  <c r="I11" i="2"/>
  <c r="H7" i="2"/>
  <c r="I7" i="2" s="1"/>
  <c r="H8" i="2"/>
  <c r="I8" i="2" s="1"/>
  <c r="H6" i="2"/>
  <c r="I6" i="2"/>
  <c r="H10" i="2"/>
  <c r="I10" i="2" s="1"/>
  <c r="I15" i="2"/>
  <c r="H14" i="2"/>
  <c r="I14" i="2" s="1"/>
  <c r="H13" i="2"/>
  <c r="I13" i="2" s="1"/>
  <c r="H16" i="2"/>
  <c r="I16" i="2"/>
  <c r="H12" i="2"/>
  <c r="I12" i="2" s="1"/>
  <c r="H9" i="2"/>
  <c r="I9" i="2" s="1"/>
  <c r="H5" i="2"/>
  <c r="I5" i="2" s="1"/>
  <c r="AC10" i="28"/>
  <c r="S10" i="28"/>
  <c r="N10" i="28"/>
  <c r="H10" i="28"/>
  <c r="I10" i="28" s="1"/>
  <c r="AC13" i="28"/>
  <c r="S13" i="28"/>
  <c r="N13" i="28"/>
  <c r="H13" i="28"/>
  <c r="I13" i="28" s="1"/>
  <c r="H5" i="28"/>
  <c r="I5" i="28" s="1"/>
  <c r="H7" i="28"/>
  <c r="I7" i="28" s="1"/>
  <c r="I14" i="28"/>
  <c r="H6" i="28"/>
  <c r="I6" i="28" s="1"/>
  <c r="I18" i="28"/>
  <c r="I17" i="28"/>
  <c r="H8" i="28"/>
  <c r="I8" i="28" s="1"/>
  <c r="I12" i="28"/>
  <c r="I20" i="28"/>
  <c r="I19" i="28"/>
  <c r="I21" i="28"/>
  <c r="I22" i="28"/>
  <c r="H4" i="28"/>
  <c r="I4" i="28" s="1"/>
  <c r="AD10" i="28" l="1"/>
  <c r="AD13" i="28"/>
  <c r="Z6" i="29"/>
  <c r="Z10" i="29"/>
  <c r="S55" i="27"/>
  <c r="N55" i="27"/>
  <c r="S46" i="27"/>
  <c r="N46" i="27"/>
  <c r="H46" i="27"/>
  <c r="I46" i="27" s="1"/>
  <c r="H55" i="27"/>
  <c r="I55" i="27" s="1"/>
  <c r="S26" i="27"/>
  <c r="N26" i="27"/>
  <c r="AD26" i="27" s="1"/>
  <c r="H26" i="27"/>
  <c r="I26" i="27" s="1"/>
  <c r="H7" i="27"/>
  <c r="I7" i="27" s="1"/>
  <c r="H5" i="27"/>
  <c r="I5" i="27" s="1"/>
  <c r="H6" i="27"/>
  <c r="I6" i="27" s="1"/>
  <c r="H13" i="27"/>
  <c r="I13" i="27" s="1"/>
  <c r="H9" i="27"/>
  <c r="I9" i="27" s="1"/>
  <c r="H8" i="27"/>
  <c r="I8" i="27" s="1"/>
  <c r="H10" i="27"/>
  <c r="I10" i="27" s="1"/>
  <c r="H11" i="27"/>
  <c r="I11" i="27" s="1"/>
  <c r="I21" i="27"/>
  <c r="H14" i="27"/>
  <c r="I14" i="27" s="1"/>
  <c r="I20" i="27"/>
  <c r="H22" i="27"/>
  <c r="I22" i="27" s="1"/>
  <c r="H19" i="27"/>
  <c r="I19" i="27" s="1"/>
  <c r="I24" i="27"/>
  <c r="H16" i="27"/>
  <c r="I16" i="27" s="1"/>
  <c r="H12" i="27"/>
  <c r="I12" i="27" s="1"/>
  <c r="I30" i="27"/>
  <c r="I28" i="27"/>
  <c r="H23" i="27"/>
  <c r="I23" i="27" s="1"/>
  <c r="H17" i="27"/>
  <c r="I17" i="27" s="1"/>
  <c r="I18" i="27"/>
  <c r="H36" i="27"/>
  <c r="I36" i="27" s="1"/>
  <c r="H33" i="27"/>
  <c r="I33" i="27" s="1"/>
  <c r="I45" i="27"/>
  <c r="I38" i="27"/>
  <c r="I48" i="27"/>
  <c r="I41" i="27"/>
  <c r="I40" i="27"/>
  <c r="I50" i="27"/>
  <c r="I51" i="27"/>
  <c r="I42" i="27"/>
  <c r="I43" i="27"/>
  <c r="I52" i="27"/>
  <c r="I44" i="27"/>
  <c r="H15" i="27"/>
  <c r="I15" i="27" s="1"/>
  <c r="I47" i="27"/>
  <c r="I49" i="27"/>
  <c r="I53" i="27"/>
  <c r="I54" i="27"/>
  <c r="I56" i="27"/>
  <c r="I57" i="27"/>
  <c r="I58" i="27"/>
  <c r="I59" i="27"/>
  <c r="H4" i="27"/>
  <c r="I4" i="27" s="1"/>
  <c r="AD46" i="27" l="1"/>
  <c r="AD55" i="27"/>
  <c r="AG7" i="21"/>
  <c r="AB7" i="21"/>
  <c r="AG4" i="21" l="1"/>
  <c r="AG10" i="21"/>
  <c r="AG11" i="21" l="1"/>
  <c r="AG6" i="21"/>
  <c r="AG9" i="21"/>
  <c r="AG12" i="21"/>
  <c r="AG8" i="21"/>
  <c r="AB15" i="21"/>
  <c r="AC15" i="21" s="1"/>
  <c r="AC8" i="21"/>
  <c r="AB12" i="21"/>
  <c r="AC12" i="21" s="1"/>
  <c r="AC7" i="21"/>
  <c r="AC9" i="21"/>
  <c r="AB6" i="21"/>
  <c r="AC6" i="21" s="1"/>
  <c r="AC14" i="21"/>
  <c r="AB11" i="21"/>
  <c r="AC11" i="21" s="1"/>
  <c r="AC13" i="21"/>
  <c r="AB10" i="21"/>
  <c r="AC10" i="21" s="1"/>
  <c r="AB5" i="21"/>
  <c r="AC5" i="21" s="1"/>
  <c r="AB4" i="21"/>
  <c r="AC4" i="21" s="1"/>
  <c r="R6" i="26" l="1"/>
  <c r="S6" i="26" s="1"/>
  <c r="R5" i="26"/>
  <c r="S5" i="26" s="1"/>
  <c r="R4" i="26"/>
  <c r="S4" i="26" s="1"/>
  <c r="R6" i="25"/>
  <c r="S6" i="25" s="1"/>
  <c r="R5" i="25"/>
  <c r="S5" i="25" s="1"/>
  <c r="AG5" i="21"/>
  <c r="AH5" i="21" s="1"/>
  <c r="AH13" i="21"/>
  <c r="AH14" i="21"/>
  <c r="AH9" i="21"/>
  <c r="AH7" i="21"/>
  <c r="AH10" i="21"/>
  <c r="AH11" i="21"/>
  <c r="AH6" i="21"/>
  <c r="AH12" i="21"/>
  <c r="AH8" i="21"/>
  <c r="AH15" i="21"/>
  <c r="AH4" i="21"/>
  <c r="W8" i="21"/>
  <c r="X8" i="21" s="1"/>
  <c r="W12" i="21"/>
  <c r="X12" i="21" s="1"/>
  <c r="W6" i="21"/>
  <c r="X6" i="21" s="1"/>
  <c r="W11" i="21"/>
  <c r="X11" i="21" s="1"/>
  <c r="W7" i="21"/>
  <c r="X7" i="21" s="1"/>
  <c r="W9" i="21"/>
  <c r="X9" i="21" s="1"/>
  <c r="X14" i="21"/>
  <c r="W13" i="21"/>
  <c r="X13" i="21" s="1"/>
  <c r="W5" i="21"/>
  <c r="X5" i="21" s="1"/>
  <c r="W4" i="21"/>
  <c r="X4" i="21" s="1"/>
  <c r="M4" i="7"/>
  <c r="N4" i="7" s="1"/>
  <c r="AB10" i="2"/>
  <c r="AC10" i="2" s="1"/>
  <c r="X10" i="2"/>
  <c r="S10" i="2"/>
  <c r="N10" i="2"/>
  <c r="AB4" i="2"/>
  <c r="AB5" i="2"/>
  <c r="AB8" i="2"/>
  <c r="AB6" i="2"/>
  <c r="AB14" i="2"/>
  <c r="AB16" i="2"/>
  <c r="X13" i="2"/>
  <c r="W16" i="2"/>
  <c r="X16" i="2" s="1"/>
  <c r="W14" i="2"/>
  <c r="X14" i="2" s="1"/>
  <c r="W15" i="2"/>
  <c r="X15" i="2" s="1"/>
  <c r="W6" i="2"/>
  <c r="X6" i="2" s="1"/>
  <c r="W8" i="2"/>
  <c r="X8" i="2" s="1"/>
  <c r="W7" i="2"/>
  <c r="X7" i="2" s="1"/>
  <c r="W5" i="2"/>
  <c r="X5" i="2" s="1"/>
  <c r="W4" i="2"/>
  <c r="X4" i="2" s="1"/>
  <c r="W11" i="2"/>
  <c r="X11" i="2" s="1"/>
  <c r="M4" i="27" l="1"/>
  <c r="N4" i="27" s="1"/>
  <c r="M4" i="30"/>
  <c r="N4" i="30" s="1"/>
  <c r="O12" i="29" l="1"/>
  <c r="Z12" i="29" s="1"/>
  <c r="X6" i="30" l="1"/>
  <c r="W5" i="30"/>
  <c r="X5" i="30" s="1"/>
  <c r="W4" i="30"/>
  <c r="X4" i="30" s="1"/>
  <c r="S15" i="21"/>
  <c r="N15" i="21"/>
  <c r="S8" i="21"/>
  <c r="N8" i="21"/>
  <c r="S6" i="21"/>
  <c r="N6" i="21"/>
  <c r="S9" i="21"/>
  <c r="N9" i="21"/>
  <c r="I15" i="21"/>
  <c r="AN15" i="21" s="1"/>
  <c r="I8" i="21"/>
  <c r="AN8" i="21" s="1"/>
  <c r="I6" i="21"/>
  <c r="AN6" i="21" s="1"/>
  <c r="I9" i="21"/>
  <c r="AN9" i="21" s="1"/>
  <c r="W6" i="25"/>
  <c r="X6" i="25" s="1"/>
  <c r="W5" i="25"/>
  <c r="X5" i="25" s="1"/>
  <c r="M5" i="25"/>
  <c r="N5" i="25" s="1"/>
  <c r="AD5" i="25" s="1"/>
  <c r="M6" i="25"/>
  <c r="N6" i="25" s="1"/>
  <c r="AD6" i="25" s="1"/>
  <c r="W5" i="26"/>
  <c r="X5" i="26" s="1"/>
  <c r="W6" i="26"/>
  <c r="X6" i="26" s="1"/>
  <c r="W4" i="26"/>
  <c r="X4" i="26" s="1"/>
  <c r="S14" i="20"/>
  <c r="N14" i="20"/>
  <c r="S13" i="20"/>
  <c r="N13" i="20"/>
  <c r="I14" i="20"/>
  <c r="I13" i="20"/>
  <c r="X8" i="20"/>
  <c r="X10" i="20"/>
  <c r="X11" i="20"/>
  <c r="X12" i="20"/>
  <c r="W14" i="20"/>
  <c r="X14" i="20" s="1"/>
  <c r="W13" i="20"/>
  <c r="X13" i="20" s="1"/>
  <c r="W7" i="20"/>
  <c r="X7" i="20" s="1"/>
  <c r="W5" i="20"/>
  <c r="X5" i="20" s="1"/>
  <c r="W4" i="20"/>
  <c r="X4" i="20" s="1"/>
  <c r="AC8" i="28"/>
  <c r="AC19" i="28"/>
  <c r="AC12" i="28"/>
  <c r="AC21" i="28"/>
  <c r="S22" i="28"/>
  <c r="S20" i="28"/>
  <c r="S17" i="28"/>
  <c r="S6" i="28"/>
  <c r="S14" i="28"/>
  <c r="N22" i="28"/>
  <c r="AD22" i="28" s="1"/>
  <c r="N20" i="28"/>
  <c r="N17" i="28"/>
  <c r="N6" i="28"/>
  <c r="N14" i="28"/>
  <c r="AC20" i="28"/>
  <c r="AB6" i="28"/>
  <c r="AC6" i="28" s="1"/>
  <c r="AC17" i="28"/>
  <c r="AC14" i="28"/>
  <c r="AB5" i="28"/>
  <c r="AC5" i="28" s="1"/>
  <c r="AB7" i="28"/>
  <c r="AC7" i="28" s="1"/>
  <c r="AC18" i="28"/>
  <c r="AB4" i="28"/>
  <c r="AC4" i="28" s="1"/>
  <c r="S59" i="27"/>
  <c r="S57" i="27"/>
  <c r="S53" i="27"/>
  <c r="S52" i="27"/>
  <c r="S50" i="27"/>
  <c r="S48" i="27"/>
  <c r="S33" i="27"/>
  <c r="S36" i="27"/>
  <c r="S23" i="27"/>
  <c r="N59" i="27"/>
  <c r="N57" i="27"/>
  <c r="N53" i="27"/>
  <c r="N52" i="27"/>
  <c r="N50" i="27"/>
  <c r="N48" i="27"/>
  <c r="N33" i="27"/>
  <c r="N36" i="27"/>
  <c r="N23" i="27"/>
  <c r="AB4" i="27"/>
  <c r="AC4" i="27" s="1"/>
  <c r="S16" i="2"/>
  <c r="N16" i="2"/>
  <c r="AC16" i="2"/>
  <c r="AC5" i="2"/>
  <c r="AC4" i="2"/>
  <c r="AC6" i="2"/>
  <c r="AC7" i="2"/>
  <c r="AC8" i="2"/>
  <c r="AC15" i="2"/>
  <c r="AC14" i="2"/>
  <c r="AC13" i="2"/>
  <c r="AC11" i="2"/>
  <c r="AD20" i="28" l="1"/>
  <c r="AD14" i="20"/>
  <c r="AD13" i="20"/>
  <c r="AD59" i="27"/>
  <c r="AD36" i="27"/>
  <c r="AD33" i="27"/>
  <c r="AD50" i="27"/>
  <c r="AD53" i="27"/>
  <c r="AD23" i="27"/>
  <c r="AD48" i="27"/>
  <c r="AD52" i="27"/>
  <c r="AD57" i="27"/>
  <c r="AD6" i="28"/>
  <c r="AD14" i="28"/>
  <c r="AD17" i="28"/>
  <c r="R4" i="28"/>
  <c r="O8" i="29" l="1"/>
  <c r="Z8" i="29" s="1"/>
  <c r="S15" i="2" l="1"/>
  <c r="N15" i="2"/>
  <c r="S14" i="2"/>
  <c r="N14" i="2"/>
  <c r="O11" i="29"/>
  <c r="Z11" i="29" s="1"/>
  <c r="O5" i="29"/>
  <c r="Z5" i="29" s="1"/>
  <c r="M4" i="28" l="1"/>
  <c r="M6" i="26" l="1"/>
  <c r="N6" i="26" s="1"/>
  <c r="R4" i="30"/>
  <c r="H4" i="3"/>
  <c r="H4" i="20"/>
  <c r="R4" i="27"/>
  <c r="M11" i="2"/>
  <c r="S13" i="2"/>
  <c r="N13" i="2" l="1"/>
  <c r="N9" i="29"/>
  <c r="O9" i="29" s="1"/>
  <c r="Z9" i="29" s="1"/>
  <c r="M5" i="30"/>
  <c r="N5" i="30" s="1"/>
  <c r="N6" i="30"/>
  <c r="N6" i="3"/>
  <c r="I6" i="3"/>
  <c r="O6" i="3" s="1"/>
  <c r="H5" i="3"/>
  <c r="H11" i="20"/>
  <c r="H10" i="20"/>
  <c r="H12" i="20"/>
  <c r="M5" i="28"/>
  <c r="M8" i="28"/>
  <c r="M19" i="28"/>
  <c r="S24" i="27" l="1"/>
  <c r="S19" i="27"/>
  <c r="S16" i="27"/>
  <c r="S38" i="27"/>
  <c r="S40" i="27"/>
  <c r="S42" i="27"/>
  <c r="S43" i="27"/>
  <c r="S44" i="27"/>
  <c r="S47" i="27"/>
  <c r="S49" i="27"/>
  <c r="M44" i="27"/>
  <c r="N44" i="27" s="1"/>
  <c r="AD44" i="27" s="1"/>
  <c r="M47" i="27"/>
  <c r="N47" i="27" s="1"/>
  <c r="AD47" i="27" s="1"/>
  <c r="M49" i="27"/>
  <c r="N49" i="27" s="1"/>
  <c r="M40" i="27"/>
  <c r="N40" i="27" s="1"/>
  <c r="M42" i="27"/>
  <c r="N42" i="27" s="1"/>
  <c r="M43" i="27"/>
  <c r="N43" i="27" s="1"/>
  <c r="M19" i="27"/>
  <c r="N19" i="27" s="1"/>
  <c r="AD19" i="27" s="1"/>
  <c r="M16" i="27"/>
  <c r="N16" i="27" s="1"/>
  <c r="AD16" i="27" s="1"/>
  <c r="M38" i="27"/>
  <c r="N38" i="27" s="1"/>
  <c r="AD38" i="27" s="1"/>
  <c r="M24" i="27"/>
  <c r="N24" i="27" s="1"/>
  <c r="AD24" i="27" s="1"/>
  <c r="M5" i="27"/>
  <c r="M6" i="27"/>
  <c r="M20" i="27"/>
  <c r="M7" i="27"/>
  <c r="M9" i="27"/>
  <c r="M10" i="27"/>
  <c r="M8" i="27"/>
  <c r="M13" i="27"/>
  <c r="M21" i="27"/>
  <c r="M11" i="27"/>
  <c r="M30" i="27"/>
  <c r="M14" i="27"/>
  <c r="M12" i="27"/>
  <c r="M15" i="27"/>
  <c r="M17" i="27"/>
  <c r="M41" i="27"/>
  <c r="M28" i="27"/>
  <c r="M56" i="27"/>
  <c r="M58" i="27"/>
  <c r="AD42" i="27" l="1"/>
  <c r="AD43" i="27"/>
  <c r="AD40" i="27"/>
  <c r="AD49" i="27"/>
  <c r="S22" i="27"/>
  <c r="S41" i="27"/>
  <c r="S28" i="27"/>
  <c r="S4" i="27"/>
  <c r="AD4" i="27" s="1"/>
  <c r="R56" i="27"/>
  <c r="S56" i="27" s="1"/>
  <c r="AD56" i="27" s="1"/>
  <c r="R58" i="27"/>
  <c r="S58" i="27" s="1"/>
  <c r="AD58" i="27" s="1"/>
  <c r="R54" i="27"/>
  <c r="S54" i="27" s="1"/>
  <c r="AD54" i="27" s="1"/>
  <c r="R17" i="27"/>
  <c r="S17" i="27" s="1"/>
  <c r="AD17" i="27" s="1"/>
  <c r="R15" i="27"/>
  <c r="S15" i="27" s="1"/>
  <c r="AD15" i="27" s="1"/>
  <c r="R12" i="27"/>
  <c r="S12" i="27" s="1"/>
  <c r="R51" i="27"/>
  <c r="S51" i="27" s="1"/>
  <c r="R45" i="27"/>
  <c r="S45" i="27" s="1"/>
  <c r="R5" i="27"/>
  <c r="S5" i="27" s="1"/>
  <c r="R20" i="27"/>
  <c r="S20" i="27" s="1"/>
  <c r="R6" i="27"/>
  <c r="S6" i="27" s="1"/>
  <c r="R7" i="27"/>
  <c r="S7" i="27" s="1"/>
  <c r="R9" i="27"/>
  <c r="S9" i="27" s="1"/>
  <c r="R10" i="27"/>
  <c r="S10" i="27" s="1"/>
  <c r="R18" i="27"/>
  <c r="S18" i="27" s="1"/>
  <c r="R13" i="27"/>
  <c r="S13" i="27" s="1"/>
  <c r="R8" i="27"/>
  <c r="S8" i="27" s="1"/>
  <c r="R21" i="27"/>
  <c r="S21" i="27" s="1"/>
  <c r="R30" i="27"/>
  <c r="S30" i="27" s="1"/>
  <c r="R11" i="27"/>
  <c r="S11" i="27" s="1"/>
  <c r="R14" i="27"/>
  <c r="S14" i="27" s="1"/>
  <c r="S8" i="28"/>
  <c r="S18" i="28"/>
  <c r="S19" i="28"/>
  <c r="S4" i="28"/>
  <c r="R5" i="28"/>
  <c r="S5" i="28" s="1"/>
  <c r="R12" i="28"/>
  <c r="S12" i="28" s="1"/>
  <c r="R7" i="28"/>
  <c r="S7" i="28" s="1"/>
  <c r="R21" i="28"/>
  <c r="S21" i="28" s="1"/>
  <c r="N5" i="3" l="1"/>
  <c r="M4" i="3"/>
  <c r="N4" i="3" s="1"/>
  <c r="R4" i="21"/>
  <c r="S4" i="21" s="1"/>
  <c r="R10" i="21"/>
  <c r="S10" i="21" s="1"/>
  <c r="R5" i="21"/>
  <c r="S5" i="21" s="1"/>
  <c r="S13" i="21"/>
  <c r="R11" i="21"/>
  <c r="S11" i="21" s="1"/>
  <c r="S7" i="21"/>
  <c r="R12" i="21"/>
  <c r="S12" i="21" s="1"/>
  <c r="R14" i="21"/>
  <c r="S14" i="21" s="1"/>
  <c r="S8" i="20"/>
  <c r="S12" i="20"/>
  <c r="S10" i="20"/>
  <c r="S11" i="20"/>
  <c r="R7" i="20"/>
  <c r="S7" i="20" s="1"/>
  <c r="R5" i="20"/>
  <c r="S5" i="20" s="1"/>
  <c r="M7" i="20" l="1"/>
  <c r="N7" i="20" s="1"/>
  <c r="M5" i="20"/>
  <c r="N5" i="20" s="1"/>
  <c r="M8" i="20"/>
  <c r="N8" i="20" s="1"/>
  <c r="N12" i="20"/>
  <c r="N10" i="20"/>
  <c r="M11" i="20"/>
  <c r="N11" i="20" s="1"/>
  <c r="M4" i="20"/>
  <c r="N4" i="20" s="1"/>
  <c r="M12" i="21"/>
  <c r="N12" i="21" s="1"/>
  <c r="M4" i="21"/>
  <c r="N4" i="21" s="1"/>
  <c r="M10" i="21"/>
  <c r="N10" i="21" s="1"/>
  <c r="M5" i="21"/>
  <c r="N5" i="21" s="1"/>
  <c r="M13" i="21"/>
  <c r="N13" i="21" s="1"/>
  <c r="N11" i="21"/>
  <c r="N7" i="21"/>
  <c r="M14" i="21"/>
  <c r="N14" i="21" s="1"/>
  <c r="R5" i="30" l="1"/>
  <c r="S5" i="30" s="1"/>
  <c r="R6" i="30"/>
  <c r="S6" i="30" s="1"/>
  <c r="S4" i="30"/>
  <c r="S8" i="2" l="1"/>
  <c r="R7" i="2"/>
  <c r="S7" i="2" s="1"/>
  <c r="R6" i="2"/>
  <c r="S6" i="2" s="1"/>
  <c r="R5" i="2"/>
  <c r="S5" i="2" s="1"/>
  <c r="R4" i="2"/>
  <c r="S4" i="2" s="1"/>
  <c r="R11" i="2"/>
  <c r="S11" i="2" s="1"/>
  <c r="I7" i="21" l="1"/>
  <c r="AN7" i="21" s="1"/>
  <c r="N4" i="29"/>
  <c r="O4" i="29" s="1"/>
  <c r="Z4" i="29" s="1"/>
  <c r="N22" i="27"/>
  <c r="AD22" i="27" s="1"/>
  <c r="I11" i="20"/>
  <c r="AD11" i="20" s="1"/>
  <c r="I10" i="20"/>
  <c r="AD10" i="20" s="1"/>
  <c r="I5" i="3" l="1"/>
  <c r="O5" i="3" s="1"/>
  <c r="N7" i="29" l="1"/>
  <c r="O7" i="29" s="1"/>
  <c r="Z7" i="29" s="1"/>
  <c r="N13" i="29" l="1"/>
  <c r="O13" i="29" s="1"/>
  <c r="Z13" i="29" s="1"/>
  <c r="N41" i="27" l="1"/>
  <c r="AD41" i="27" s="1"/>
  <c r="N28" i="27"/>
  <c r="AD28" i="27" s="1"/>
  <c r="N30" i="27"/>
  <c r="AD30" i="27" s="1"/>
  <c r="N5" i="27"/>
  <c r="AD5" i="27" s="1"/>
  <c r="N20" i="27"/>
  <c r="AD20" i="27" s="1"/>
  <c r="N6" i="27"/>
  <c r="AD6" i="27" s="1"/>
  <c r="N9" i="27"/>
  <c r="AD9" i="27" s="1"/>
  <c r="N10" i="27"/>
  <c r="AD10" i="27" s="1"/>
  <c r="N11" i="27"/>
  <c r="AD11" i="27" s="1"/>
  <c r="N8" i="27"/>
  <c r="AD8" i="27" s="1"/>
  <c r="N18" i="27"/>
  <c r="AD18" i="27" s="1"/>
  <c r="N12" i="27"/>
  <c r="AD12" i="27" s="1"/>
  <c r="N13" i="27"/>
  <c r="AD13" i="27" s="1"/>
  <c r="N21" i="27"/>
  <c r="AD21" i="27" s="1"/>
  <c r="N7" i="27"/>
  <c r="AD7" i="27" s="1"/>
  <c r="N51" i="27"/>
  <c r="AD51" i="27" s="1"/>
  <c r="N45" i="27"/>
  <c r="AD45" i="27" s="1"/>
  <c r="N14" i="27"/>
  <c r="AD14" i="27" s="1"/>
  <c r="M6" i="2"/>
  <c r="N6" i="2" s="1"/>
  <c r="M8" i="2"/>
  <c r="N8" i="2" s="1"/>
  <c r="M7" i="2"/>
  <c r="N7" i="2" s="1"/>
  <c r="I4" i="20" l="1"/>
  <c r="H7" i="20"/>
  <c r="I7" i="20" s="1"/>
  <c r="AD7" i="20" s="1"/>
  <c r="H5" i="20"/>
  <c r="I5" i="20" s="1"/>
  <c r="AD5" i="20" s="1"/>
  <c r="I12" i="20"/>
  <c r="AD12" i="20" s="1"/>
  <c r="H8" i="20"/>
  <c r="I8" i="20" s="1"/>
  <c r="AD8" i="20" s="1"/>
  <c r="I10" i="21"/>
  <c r="AN10" i="21" s="1"/>
  <c r="H4" i="21"/>
  <c r="I4" i="21" s="1"/>
  <c r="AN4" i="21" s="1"/>
  <c r="I11" i="21"/>
  <c r="AN11" i="21" s="1"/>
  <c r="I12" i="21"/>
  <c r="AN12" i="21" s="1"/>
  <c r="I13" i="21"/>
  <c r="AN13" i="21" s="1"/>
  <c r="I14" i="21"/>
  <c r="AN14" i="21" s="1"/>
  <c r="I4" i="3"/>
  <c r="O4" i="3" s="1"/>
  <c r="N7" i="28"/>
  <c r="AD7" i="28" s="1"/>
  <c r="N19" i="28"/>
  <c r="AD19" i="28" s="1"/>
  <c r="N5" i="28"/>
  <c r="AD5" i="28" s="1"/>
  <c r="N12" i="28"/>
  <c r="AD12" i="28" s="1"/>
  <c r="N8" i="28"/>
  <c r="AD8" i="28" s="1"/>
  <c r="N18" i="28"/>
  <c r="AD18" i="28" s="1"/>
  <c r="N21" i="28"/>
  <c r="AD21" i="28" s="1"/>
  <c r="N4" i="28"/>
  <c r="AD4" i="28" s="1"/>
  <c r="M5" i="26" l="1"/>
  <c r="N5" i="26" s="1"/>
  <c r="M4" i="26"/>
  <c r="N4" i="26" s="1"/>
  <c r="M4" i="2" l="1"/>
  <c r="N4" i="2" s="1"/>
  <c r="M5" i="2"/>
  <c r="N5" i="2" s="1"/>
  <c r="N11" i="2"/>
  <c r="I5" i="21" l="1"/>
  <c r="AN5" i="21" s="1"/>
  <c r="R4" i="20" l="1"/>
  <c r="S4" i="20" s="1"/>
  <c r="AD4" i="20" s="1"/>
</calcChain>
</file>

<file path=xl/comments1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2"/>
            <color indexed="81"/>
            <rFont val="Tahoma"/>
            <family val="2"/>
          </rPr>
          <t>TIME SINCE = 15 WEEKS 
T=1</t>
        </r>
      </text>
    </comment>
    <comment ref="J2" authorId="0" shapeId="0">
      <text>
        <r>
          <rPr>
            <b/>
            <sz val="12"/>
            <color indexed="81"/>
            <rFont val="Tahoma"/>
            <family val="2"/>
          </rPr>
          <t>TIME SINCE = 48 WEEKS 
T=0.5</t>
        </r>
      </text>
    </comment>
    <comment ref="O2" authorId="0" shapeId="0">
      <text>
        <r>
          <rPr>
            <b/>
            <sz val="14"/>
            <color indexed="81"/>
            <rFont val="Tahoma"/>
            <family val="2"/>
          </rPr>
          <t>TIME SINC E - 72 WEEKS
T=0.25</t>
        </r>
      </text>
    </comment>
    <comment ref="T2" authorId="0" shapeId="0">
      <text>
        <r>
          <rPr>
            <b/>
            <sz val="14"/>
            <color indexed="81"/>
            <rFont val="Tahoma"/>
            <family val="2"/>
          </rPr>
          <t>TIME SINCE - 32 WEEKS
T=0.5</t>
        </r>
      </text>
    </comment>
    <comment ref="Y2" authorId="0" shapeId="0">
      <text>
        <r>
          <rPr>
            <b/>
            <sz val="14"/>
            <color indexed="81"/>
            <rFont val="Tahoma"/>
            <family val="2"/>
          </rPr>
          <t>TIME SINCE - 23 WEEKS
T=1</t>
        </r>
      </text>
    </comment>
    <comment ref="K11" authorId="0" shapeId="0">
      <text>
        <r>
          <rPr>
            <sz val="9"/>
            <color indexed="81"/>
            <rFont val="Tahoma"/>
            <family val="2"/>
          </rPr>
          <t xml:space="preserve">NP DUE TO ASIAN GAMES
</t>
        </r>
      </text>
    </comment>
    <comment ref="U1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INT EVENT PARTICIPATON PREVIOS RANK 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4"/>
            <color indexed="81"/>
            <rFont val="Calibri"/>
            <family val="2"/>
            <scheme val="minor"/>
          </rPr>
          <t>TIME SINCE -15
T=1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J2" authorId="0" shapeId="0">
      <text>
        <r>
          <rPr>
            <b/>
            <sz val="14"/>
            <color indexed="81"/>
            <rFont val="Calibri"/>
            <family val="2"/>
            <scheme val="minor"/>
          </rPr>
          <t>TIME SINCE - 48
T=0.5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O2" authorId="0" shapeId="0">
      <text>
        <r>
          <rPr>
            <b/>
            <sz val="14"/>
            <color indexed="81"/>
            <rFont val="Tahoma"/>
            <family val="2"/>
          </rPr>
          <t>TIME SINCE = 59 WEEKS
T=0.25</t>
        </r>
      </text>
    </comment>
    <comment ref="T2" authorId="0" shapeId="0">
      <text>
        <r>
          <rPr>
            <b/>
            <sz val="14"/>
            <color indexed="81"/>
            <rFont val="Tahoma"/>
            <family val="2"/>
          </rPr>
          <t>TIME SINCE = 32 WEEKS
T=0.5</t>
        </r>
      </text>
    </comment>
    <comment ref="Y2" authorId="0" shapeId="0">
      <text>
        <r>
          <rPr>
            <b/>
            <sz val="14"/>
            <color indexed="81"/>
            <rFont val="Tahoma"/>
            <family val="2"/>
          </rPr>
          <t>TIME SINCE = 32 WEEKS
T=0.5</t>
        </r>
      </text>
    </comment>
    <comment ref="F4" authorId="0" shapeId="0">
      <text>
        <r>
          <rPr>
            <b/>
            <sz val="9"/>
            <color indexed="81"/>
            <rFont val="Tahoma"/>
            <charset val="1"/>
          </rPr>
          <t>Author:
PREPARING FOR PARIS OLYMPIC 2024</t>
        </r>
      </text>
    </comment>
    <comment ref="K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DUE ASIAN GAMES 22
</t>
        </r>
      </text>
    </comment>
    <comment ref="P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DUE TO INTERNATIONAL EVENT</t>
        </r>
      </text>
    </comment>
    <comment ref="U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DUE TO INT EVENT. PREV RANKING GIVEN</t>
        </r>
      </text>
    </comment>
    <comment ref="Z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DUE TO INT EVENT. PREV RANKING GIVEN - PARIS OLYMPICS
</t>
        </r>
      </text>
    </comment>
    <comment ref="U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DUE TO INT EVENT RETAINED PREV RANKING POS.</t>
        </r>
      </text>
    </comment>
  </commentList>
</comments>
</file>

<file path=xl/comments3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4"/>
            <color indexed="81"/>
            <rFont val="Tahoma"/>
            <family val="2"/>
          </rPr>
          <t>TIME SINCE - 15 WEEKS
T =1</t>
        </r>
      </text>
    </comment>
    <comment ref="J2" authorId="0" shapeId="0">
      <text>
        <r>
          <rPr>
            <b/>
            <sz val="14"/>
            <color indexed="81"/>
            <rFont val="Tahoma"/>
            <family val="2"/>
          </rPr>
          <t>TIME SINCE - 48 WEEKS
T =0.5</t>
        </r>
      </text>
    </comment>
    <comment ref="O2" authorId="0" shapeId="0">
      <text>
        <r>
          <rPr>
            <sz val="22"/>
            <color indexed="81"/>
            <rFont val="Tahoma"/>
            <family val="2"/>
          </rPr>
          <t xml:space="preserve">TIME - 59 WEEKS
T-=0.25
</t>
        </r>
      </text>
    </comment>
    <comment ref="T2" authorId="0" shapeId="0">
      <text>
        <r>
          <rPr>
            <sz val="22"/>
            <color indexed="81"/>
            <rFont val="Tahoma"/>
            <family val="2"/>
          </rPr>
          <t xml:space="preserve">TIME - 32 WEEKS
T-=0.5
</t>
        </r>
      </text>
    </comment>
    <comment ref="Y2" authorId="0" shapeId="0">
      <text>
        <r>
          <rPr>
            <sz val="22"/>
            <color indexed="81"/>
            <rFont val="Tahoma"/>
            <family val="2"/>
          </rPr>
          <t xml:space="preserve">TIME - 07 WEEKS
T-=1
</t>
        </r>
      </text>
    </comment>
    <comment ref="F4" authorId="0" shapeId="0">
      <text>
        <r>
          <rPr>
            <b/>
            <sz val="9"/>
            <color indexed="81"/>
            <rFont val="Tahoma"/>
            <family val="2"/>
          </rPr>
          <t>PREV RANKING VIEW PREP FOR PARIS OLYMPICS 2024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ASIAN GAMES
</t>
        </r>
      </text>
    </comment>
    <comment ref="P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DUE TO INTERNATIONAL EVENT</t>
        </r>
      </text>
    </comment>
    <comment ref="U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DUE TO INT EVENT. PREV RANKING
</t>
        </r>
      </text>
    </comment>
    <comment ref="Z4" authorId="0" shapeId="0">
      <text>
        <r>
          <rPr>
            <sz val="9"/>
            <color indexed="81"/>
            <rFont val="Tahoma"/>
            <family val="2"/>
          </rPr>
          <t xml:space="preserve">PARIS OLYMPICS
</t>
        </r>
      </text>
    </comment>
  </commentList>
</comments>
</file>

<file path=xl/comments4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9"/>
            <color indexed="81"/>
            <rFont val="Tahoma"/>
            <family val="2"/>
          </rPr>
          <t xml:space="preserve">TIME SINCE - 15 WEEKS
T=1
</t>
        </r>
      </text>
    </comment>
    <comment ref="J2" authorId="0" shapeId="0">
      <text>
        <r>
          <rPr>
            <b/>
            <sz val="9"/>
            <color indexed="81"/>
            <rFont val="Tahoma"/>
            <family val="2"/>
          </rPr>
          <t xml:space="preserve">TIME SINCE - 23 WEEKS
T=1
</t>
        </r>
      </text>
    </comment>
  </commentList>
</comments>
</file>

<file path=xl/comments5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TIME SINCE -48 WEEKS
T=0.5</t>
        </r>
      </text>
    </comment>
    <comment ref="J2" authorId="0" shapeId="0">
      <text>
        <r>
          <rPr>
            <b/>
            <sz val="14"/>
            <color indexed="81"/>
            <rFont val="Tahoma"/>
            <family val="2"/>
          </rPr>
          <t>TIME SINCE - 70 WEEKS
T=0.25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2" authorId="0" shapeId="0">
      <text>
        <r>
          <rPr>
            <b/>
            <sz val="14"/>
            <color indexed="81"/>
            <rFont val="Tahoma"/>
            <family val="2"/>
          </rPr>
          <t>TIME SINCE - 67 WEEKS
T=0.25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2" authorId="0" shapeId="0">
      <text>
        <r>
          <rPr>
            <b/>
            <sz val="14"/>
            <color indexed="81"/>
            <rFont val="Tahoma"/>
            <family val="2"/>
          </rPr>
          <t>TIME SINCE - 32 WEEKS
T=0.5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2" authorId="0" shapeId="0">
      <text>
        <r>
          <rPr>
            <b/>
            <sz val="14"/>
            <color indexed="81"/>
            <rFont val="Tahoma"/>
            <family val="2"/>
          </rPr>
          <t>TIME SINCE - 11 WEEKS
T=1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4" authorId="0" shapeId="0">
      <text>
        <r>
          <rPr>
            <sz val="9"/>
            <color indexed="81"/>
            <rFont val="Tahoma"/>
            <family val="2"/>
          </rPr>
          <t xml:space="preserve">NP DUE TO ASIAN GAMES
</t>
        </r>
      </text>
    </comment>
  </commentList>
</comments>
</file>

<file path=xl/comments6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6"/>
            <color indexed="81"/>
            <rFont val="Tahoma"/>
            <family val="2"/>
          </rPr>
          <t>TIME SINCE = 48 WEEKS
T=0.5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J2" authorId="0" shapeId="0">
      <text>
        <r>
          <rPr>
            <b/>
            <sz val="14"/>
            <color indexed="81"/>
            <rFont val="Tahoma"/>
            <family val="2"/>
          </rPr>
          <t>TIME SINCE - 67 WEEKS
T=0.25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4" authorId="0" shapeId="0">
      <text>
        <r>
          <rPr>
            <b/>
            <sz val="9"/>
            <color indexed="81"/>
            <rFont val="Tahoma"/>
            <family val="2"/>
          </rPr>
          <t>YAI:NP DUE TO ASIAN GAMES</t>
        </r>
      </text>
    </comment>
  </commentList>
</comments>
</file>

<file path=xl/comments7.xml><?xml version="1.0" encoding="utf-8"?>
<comments xmlns="http://schemas.openxmlformats.org/spreadsheetml/2006/main">
  <authors>
    <author>Author</author>
  </authors>
  <commentList>
    <comment ref="F2" authorId="0" shapeId="0">
      <text>
        <r>
          <rPr>
            <b/>
            <sz val="16"/>
            <color indexed="81"/>
            <rFont val="Tahoma"/>
            <family val="2"/>
          </rPr>
          <t>TIME SINCE = 15 WEEKS
T=1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K2" authorId="0" shapeId="0">
      <text>
        <r>
          <rPr>
            <b/>
            <sz val="16"/>
            <color indexed="81"/>
            <rFont val="Tahoma"/>
            <family val="2"/>
          </rPr>
          <t>TIME SINCE = 48 WEEKS
T=0.5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P2" authorId="0" shapeId="0">
      <text>
        <r>
          <rPr>
            <b/>
            <sz val="14"/>
            <color indexed="81"/>
            <rFont val="Tahoma"/>
            <family val="2"/>
          </rPr>
          <t>TIME SINCE - 32 WEEK
T=0.5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2" authorId="0" shapeId="0">
      <text>
        <r>
          <rPr>
            <b/>
            <sz val="14"/>
            <color indexed="81"/>
            <rFont val="Tahoma"/>
            <family val="2"/>
          </rPr>
          <t>TIME SINCE - 7 WEEK
T=1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6"/>
            <color indexed="81"/>
            <rFont val="Tahoma"/>
            <family val="2"/>
          </rPr>
          <t>TIME SINCE = 15 WEEKS
T=1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J2" authorId="0" shapeId="0">
      <text>
        <r>
          <rPr>
            <b/>
            <sz val="16"/>
            <color indexed="81"/>
            <rFont val="Tahoma"/>
            <family val="2"/>
          </rPr>
          <t>TIME SINCE - 70 WEEKS
T=0.25</t>
        </r>
      </text>
    </comment>
    <comment ref="O2" authorId="0" shapeId="0">
      <text>
        <r>
          <rPr>
            <b/>
            <sz val="16"/>
            <color indexed="81"/>
            <rFont val="Tahoma"/>
            <family val="2"/>
          </rPr>
          <t>TIME SINCE - 32 WEEKS
T=0.5</t>
        </r>
      </text>
    </comment>
    <comment ref="T2" authorId="0" shapeId="0">
      <text>
        <r>
          <rPr>
            <b/>
            <sz val="16"/>
            <color indexed="81"/>
            <rFont val="Tahoma"/>
            <family val="2"/>
          </rPr>
          <t>TIME SINCE - 23 WEEKS
T=1</t>
        </r>
      </text>
    </comment>
    <comment ref="Y2" authorId="0" shapeId="0">
      <text>
        <r>
          <rPr>
            <b/>
            <sz val="16"/>
            <color indexed="81"/>
            <rFont val="Tahoma"/>
            <family val="2"/>
          </rPr>
          <t>TIME SINCE -11 WEEKS
T=1</t>
        </r>
      </text>
    </comment>
  </commentList>
</comments>
</file>

<file path=xl/comments9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2"/>
            <color indexed="81"/>
            <rFont val="Tahoma"/>
            <family val="2"/>
          </rPr>
          <t>TIME SINCE = 15 WEEKS
T=1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J2" authorId="0" shapeId="0">
      <text>
        <r>
          <rPr>
            <b/>
            <sz val="12"/>
            <color indexed="81"/>
            <rFont val="Tahoma"/>
            <family val="2"/>
          </rPr>
          <t>TIME SINCE = 48 WEEKS
T=0.5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O2" authorId="0" shapeId="0">
      <text>
        <r>
          <rPr>
            <b/>
            <sz val="14"/>
            <color indexed="81"/>
            <rFont val="Tahoma"/>
            <family val="2"/>
          </rPr>
          <t>TIME SINCE - 67 WEEKS
T=0.25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2" authorId="0" shapeId="0">
      <text>
        <r>
          <rPr>
            <b/>
            <sz val="14"/>
            <color indexed="81"/>
            <rFont val="Tahoma"/>
            <family val="2"/>
          </rPr>
          <t>TIME SINCE - 32 WEEKS
T=0.5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4" authorId="0" shapeId="0">
      <text>
        <r>
          <rPr>
            <b/>
            <sz val="9"/>
            <color indexed="81"/>
            <rFont val="Tahoma"/>
            <charset val="1"/>
          </rPr>
          <t>SOF 24 FRENCH OLYMPIC WEEK</t>
        </r>
      </text>
    </comment>
    <comment ref="K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DUE TO ASIAN GAMES</t>
        </r>
      </text>
    </comment>
    <comment ref="P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DUE TO INTENATONAL EVENT</t>
        </r>
      </text>
    </comment>
  </commentList>
</comments>
</file>

<file path=xl/comments10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4"/>
            <color indexed="81"/>
            <rFont val="Tahoma"/>
            <family val="2"/>
          </rPr>
          <t>TIME SINCE - 15 WEEKS
T=1</t>
        </r>
      </text>
    </comment>
    <comment ref="J2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81"/>
            <rFont val="Tahoma"/>
            <family val="2"/>
          </rPr>
          <t>TIME SINCE - 70 WEEKS
T=0.25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2" authorId="0" shapeId="0">
      <text>
        <r>
          <rPr>
            <b/>
            <sz val="14"/>
            <color indexed="81"/>
            <rFont val="Tahoma"/>
            <family val="2"/>
          </rPr>
          <t>TIME SINCE - 67 WEEKS
T=0.25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2" authorId="0" shapeId="0">
      <text>
        <r>
          <rPr>
            <b/>
            <sz val="14"/>
            <color indexed="81"/>
            <rFont val="Tahoma"/>
            <family val="2"/>
          </rPr>
          <t>TIME SINCE - 32 WEEKS
T=0.5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2" authorId="0" shapeId="0">
      <text>
        <r>
          <rPr>
            <b/>
            <sz val="14"/>
            <color indexed="81"/>
            <rFont val="Tahoma"/>
            <family val="2"/>
          </rPr>
          <t>TIME SINCE - 23 WEEKS
T=1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2" authorId="0" shapeId="0">
      <text>
        <r>
          <rPr>
            <b/>
            <sz val="14"/>
            <color indexed="81"/>
            <rFont val="Tahoma"/>
            <family val="2"/>
          </rPr>
          <t>TIME SINCE - 21 WEEKS
T=1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2" authorId="0" shapeId="0">
      <text>
        <r>
          <rPr>
            <b/>
            <sz val="16"/>
            <color indexed="81"/>
            <rFont val="Tahoma"/>
            <family val="2"/>
          </rPr>
          <t>TIME SINCE -11 WEEKS
T=1</t>
        </r>
      </text>
    </comment>
    <comment ref="AE4" authorId="0" shapeId="0">
      <text>
        <r>
          <rPr>
            <b/>
            <sz val="9"/>
            <color indexed="81"/>
            <rFont val="Tahoma"/>
            <family val="2"/>
          </rPr>
          <t xml:space="preserve">NP DUE TO INT EVENT - 53 PRINCESS SOFIA, SPAIN.
</t>
        </r>
      </text>
    </comment>
    <comment ref="AE7" authorId="0" shapeId="0">
      <text>
        <r>
          <rPr>
            <b/>
            <sz val="9"/>
            <color indexed="81"/>
            <rFont val="Tahoma"/>
            <charset val="1"/>
          </rPr>
          <t>NP DUE TO INT EVENT - 53 PRINCESS SOFIA, SPAIN. PREV RANKING - 7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E10" authorId="0" shapeId="0">
      <text>
        <r>
          <rPr>
            <b/>
            <sz val="9"/>
            <color indexed="81"/>
            <rFont val="Tahoma"/>
            <family val="2"/>
          </rPr>
          <t>NP DUE TO INT EVENT - 53 PRINCESS SOFIA, SPAIN.</t>
        </r>
      </text>
    </comment>
  </commentList>
</comments>
</file>

<file path=xl/comments11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8"/>
            <color indexed="81"/>
            <rFont val="Tahoma"/>
            <family val="2"/>
          </rPr>
          <t>TIME SINCE - 15 WEEKS
T=1</t>
        </r>
      </text>
    </comment>
    <comment ref="J2" authorId="0" shapeId="0">
      <text>
        <r>
          <rPr>
            <b/>
            <sz val="18"/>
            <color indexed="81"/>
            <rFont val="Tahoma"/>
            <family val="2"/>
          </rPr>
          <t>TIME SINCE - 48 WEEKS
T=0.5</t>
        </r>
      </text>
    </comment>
    <comment ref="O2" authorId="0" shapeId="0">
      <text>
        <r>
          <rPr>
            <b/>
            <sz val="14"/>
            <color indexed="81"/>
            <rFont val="Tahoma"/>
            <family val="2"/>
          </rPr>
          <t>TIME SINCE - 32 WEEKS
T=0.5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2" authorId="0" shapeId="0">
      <text>
        <r>
          <rPr>
            <b/>
            <sz val="14"/>
            <color indexed="81"/>
            <rFont val="Tahoma"/>
            <family val="2"/>
          </rPr>
          <t>TIME SINCE - 23 WEEKS
T=1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4" authorId="0" shapeId="0">
      <text>
        <r>
          <rPr>
            <sz val="9"/>
            <color indexed="81"/>
            <rFont val="Tahoma"/>
            <family val="2"/>
          </rPr>
          <t xml:space="preserve">NP DIUE TO ASIAN GAMES 
</t>
        </r>
      </text>
    </comment>
  </commentList>
</comments>
</file>

<file path=xl/sharedStrings.xml><?xml version="1.0" encoding="utf-8"?>
<sst xmlns="http://schemas.openxmlformats.org/spreadsheetml/2006/main" count="1182" uniqueCount="391">
  <si>
    <t>Eabad Ali</t>
  </si>
  <si>
    <t>S.No.</t>
  </si>
  <si>
    <t>Name</t>
  </si>
  <si>
    <t>RS:X</t>
  </si>
  <si>
    <t>S.No</t>
  </si>
  <si>
    <t>49er:FX</t>
  </si>
  <si>
    <t>Vishnu Saravanan</t>
  </si>
  <si>
    <t>DOB</t>
  </si>
  <si>
    <t>25.05.1990</t>
  </si>
  <si>
    <t>16.04.1994</t>
  </si>
  <si>
    <t>12.06.1991</t>
  </si>
  <si>
    <t>15.04.1991</t>
  </si>
  <si>
    <t>30.09.1993</t>
  </si>
  <si>
    <t>15.06.1994</t>
  </si>
  <si>
    <t>18.11.1995/10.02.1995</t>
  </si>
  <si>
    <t>12.03.1996/26.02.1995</t>
  </si>
  <si>
    <t>Mithilesh Kumar</t>
  </si>
  <si>
    <t>30.07.1997</t>
  </si>
  <si>
    <t>TOTAL</t>
  </si>
  <si>
    <t>18.03.1998</t>
  </si>
  <si>
    <t>09.12.2002</t>
  </si>
  <si>
    <t>13.08.1999</t>
  </si>
  <si>
    <t>D.O.B</t>
  </si>
  <si>
    <t>ISHWARIYA GANESH</t>
  </si>
  <si>
    <t xml:space="preserve">Vijay B More </t>
  </si>
  <si>
    <t>RS:X WOMEN</t>
  </si>
  <si>
    <t>MOHIT SAINI</t>
  </si>
  <si>
    <t>ISRAJ ALI</t>
  </si>
  <si>
    <t>DEELIP KUMAR</t>
  </si>
  <si>
    <t>GITESH</t>
  </si>
  <si>
    <t>AVINASH YADAV</t>
  </si>
  <si>
    <t>DEEPAK K SAINI</t>
  </si>
  <si>
    <t>SANJAY KUMAR</t>
  </si>
  <si>
    <t>NEKI RAM</t>
  </si>
  <si>
    <t>GANESH JANGIR</t>
  </si>
  <si>
    <t>DEEPAK YADAV</t>
  </si>
  <si>
    <t>ABDUL KALAM</t>
  </si>
  <si>
    <t>R ASHWINI</t>
  </si>
  <si>
    <t>ASHISH S ROY</t>
  </si>
  <si>
    <t>MAHAPRABHU</t>
  </si>
  <si>
    <t>NP</t>
  </si>
  <si>
    <t>10.04.1998/01.01.1996</t>
  </si>
  <si>
    <t>PEARL COLVALCAR</t>
  </si>
  <si>
    <t>SHITAL SENDHAV</t>
  </si>
  <si>
    <t>SACHIN GANESH</t>
  </si>
  <si>
    <t>02.02.1995</t>
  </si>
  <si>
    <t>NETHRA KUMANAN</t>
  </si>
  <si>
    <t>29.04.2006</t>
  </si>
  <si>
    <t>18.07.2006</t>
  </si>
  <si>
    <t>01.03.2005</t>
  </si>
  <si>
    <t>26.03.1994</t>
  </si>
  <si>
    <t>21.08.1997</t>
  </si>
  <si>
    <t>24.02.1999</t>
  </si>
  <si>
    <t>28.07.1991</t>
  </si>
  <si>
    <t>07.12.1991</t>
  </si>
  <si>
    <t>10.12.1987</t>
  </si>
  <si>
    <t>10.11.1987</t>
  </si>
  <si>
    <t>05.06.1988</t>
  </si>
  <si>
    <t>01.01.1996</t>
  </si>
  <si>
    <t>21.07.1996</t>
  </si>
  <si>
    <t>19.10.1997</t>
  </si>
  <si>
    <t>08.08.1999</t>
  </si>
  <si>
    <t>04.06.1998</t>
  </si>
  <si>
    <t>17.08.1999</t>
  </si>
  <si>
    <t>20.08.2001</t>
  </si>
  <si>
    <t>14.06.1998</t>
  </si>
  <si>
    <t>16.03.2006</t>
  </si>
  <si>
    <t>CLUB</t>
  </si>
  <si>
    <t>AYN</t>
  </si>
  <si>
    <t>INWTC MUMBAI</t>
  </si>
  <si>
    <t>EMESA</t>
  </si>
  <si>
    <t>TNSA</t>
  </si>
  <si>
    <t>02.01.1997</t>
  </si>
  <si>
    <t>CESC</t>
  </si>
  <si>
    <t>NSS BHOPAL</t>
  </si>
  <si>
    <t>INSA</t>
  </si>
  <si>
    <t>INWTC VIZAG</t>
  </si>
  <si>
    <t>SONAL GOEL</t>
  </si>
  <si>
    <t>INWTC GOA</t>
  </si>
  <si>
    <t>GYA</t>
  </si>
  <si>
    <t>Club</t>
  </si>
  <si>
    <t>49ER (MEN)</t>
  </si>
  <si>
    <t>SATISH YADAV/ ALANKAR SURYAWANSHI</t>
  </si>
  <si>
    <t>19.04.2002/ 13.06.2000</t>
  </si>
  <si>
    <t>RITIKA DANGI</t>
  </si>
  <si>
    <t>07.05.2005</t>
  </si>
  <si>
    <t>ADHIKESH JAGTAP</t>
  </si>
  <si>
    <t>23.10.1996</t>
  </si>
  <si>
    <t>09.02.2000</t>
  </si>
  <si>
    <t>S MANEESH RAJAA</t>
  </si>
  <si>
    <t>01.03.1999</t>
  </si>
  <si>
    <t>Prince Noble/ Manu Francis</t>
  </si>
  <si>
    <t xml:space="preserve">KC Ganpathi / Varun Thakkar                              </t>
  </si>
  <si>
    <t>Anand Thakur/ Satyam Rangad</t>
  </si>
  <si>
    <t>SCORE</t>
  </si>
  <si>
    <t>MANASWINI MAHARANA</t>
  </si>
  <si>
    <t>OYA</t>
  </si>
  <si>
    <t>20.05.1994</t>
  </si>
  <si>
    <t>KATYA COELHO</t>
  </si>
  <si>
    <t>D SEKHAR RAO</t>
  </si>
  <si>
    <t>M PADHAN</t>
  </si>
  <si>
    <t>IQ FOIL- MEN</t>
  </si>
  <si>
    <t>IQ FOIL- WOMEN</t>
  </si>
  <si>
    <t>NACRA 17</t>
  </si>
  <si>
    <t xml:space="preserve">VISHAL SINGH/ SAKTHIVEL </t>
  </si>
  <si>
    <t>08.06.2000/ 25.01.1994</t>
  </si>
  <si>
    <t>DAYNE COELHO</t>
  </si>
  <si>
    <t>29.12.1998</t>
  </si>
  <si>
    <t>R KEERTHI</t>
  </si>
  <si>
    <t>02.04.2005</t>
  </si>
  <si>
    <t>29.11.2005</t>
  </si>
  <si>
    <t>NO. OF ENTRIES (N)</t>
  </si>
  <si>
    <t>POS. IN REGATTA (P)</t>
  </si>
  <si>
    <t>TIME ADJUSTMENT FACTOR (T)</t>
  </si>
  <si>
    <t>NEW TEAM</t>
  </si>
  <si>
    <t>IMTIZULU</t>
  </si>
  <si>
    <t>SAURABH KUMAR</t>
  </si>
  <si>
    <t>01.02.1999</t>
  </si>
  <si>
    <t>SCORE R/OFF</t>
  </si>
  <si>
    <t>LT CDR AMAN MOHAN VYAS / AASTHA SENAPATI</t>
  </si>
  <si>
    <t>INWTC (MBI)</t>
  </si>
  <si>
    <t>INWTC(MBI)</t>
  </si>
  <si>
    <t>14.10.1978</t>
  </si>
  <si>
    <t>JEROME KUMAR S</t>
  </si>
  <si>
    <t>BINOOB M / AJAY RAJ SINGH</t>
  </si>
  <si>
    <t>GOVIND BAIRAGI</t>
  </si>
  <si>
    <t>08.08.2001</t>
  </si>
  <si>
    <t>MAHESH KUMAR BIJARNIYA</t>
  </si>
  <si>
    <t>10.08.1998</t>
  </si>
  <si>
    <t>INWTC(KOC)</t>
  </si>
  <si>
    <t>DEEPAK KUMAR</t>
  </si>
  <si>
    <t>INWTC(V)</t>
  </si>
  <si>
    <t>470 (MIXED)</t>
  </si>
  <si>
    <t>SCORE  R/OFF</t>
  </si>
  <si>
    <t>RK SHARMA</t>
  </si>
  <si>
    <t>SUDHANSHU SHEKHAR</t>
  </si>
  <si>
    <t>SHRADDHA VERMA</t>
  </si>
  <si>
    <t>DHARANI LAVETI</t>
  </si>
  <si>
    <t>AKSHAY R KULAT</t>
  </si>
  <si>
    <t>12.03.2005/ 25.06.1998</t>
  </si>
  <si>
    <t>NAINCY RAI</t>
  </si>
  <si>
    <t>JAIDEEP DALAL</t>
  </si>
  <si>
    <t>JASPAL SINGH</t>
  </si>
  <si>
    <t>PRADEEP THAKUR</t>
  </si>
  <si>
    <t>LOKESH SAINI</t>
  </si>
  <si>
    <t>VANSHIKA SINGH PARIHAR</t>
  </si>
  <si>
    <t>26.04.2003/ 30.06.1994</t>
  </si>
  <si>
    <t>SHUBHAM PATEL</t>
  </si>
  <si>
    <t xml:space="preserve">07.01.2005/  11.06.1993  </t>
  </si>
  <si>
    <t xml:space="preserve">12.12.1994/  07.06.2003 </t>
  </si>
  <si>
    <t>08.11.2002/ 15.02.2001</t>
  </si>
  <si>
    <t>SIKHANSHU SINGH</t>
  </si>
  <si>
    <t>AKSHAY VINCENT C</t>
  </si>
  <si>
    <t>TSC</t>
  </si>
  <si>
    <t>10.05.2005</t>
  </si>
  <si>
    <t>ABHINAY YADAV</t>
  </si>
  <si>
    <t>SUKHDEEP SINGH</t>
  </si>
  <si>
    <t>14.01.2000</t>
  </si>
  <si>
    <t>THANUJA KAMESHWAR</t>
  </si>
  <si>
    <t>CAPT ADITYA SANGWAN</t>
  </si>
  <si>
    <t>10.07.2005</t>
  </si>
  <si>
    <t>CHITRESH TATHA</t>
  </si>
  <si>
    <t>30.10.2001</t>
  </si>
  <si>
    <t>HRIDIN NK</t>
  </si>
  <si>
    <t>04.05.2000</t>
  </si>
  <si>
    <t xml:space="preserve">FORMULA KITE </t>
  </si>
  <si>
    <t>ALL INDIA WINDSURFING &amp; KITEBOARDING CHAMPIONSHIP 2023 (11-14 MAY 23), CHENNAI</t>
  </si>
  <si>
    <t>37TH HYDERABAD SAILING WEEK 2023 (03-09 JUL 23)</t>
  </si>
  <si>
    <t>4</t>
  </si>
  <si>
    <t>RAMMILAN YADAV</t>
  </si>
  <si>
    <t>RAJESH PANDIAN P</t>
  </si>
  <si>
    <t>NANHE RAJA BUNDELA</t>
  </si>
  <si>
    <t>BALAGURU G</t>
  </si>
  <si>
    <t>KONTHOUJAM KARNAJIT</t>
  </si>
  <si>
    <t>JEYAPRAKASH G</t>
  </si>
  <si>
    <t>JAGSEER SINGH</t>
  </si>
  <si>
    <t>KALAIMUTHU C</t>
  </si>
  <si>
    <t>MAJ BALBEER KUMAR SARAN</t>
  </si>
  <si>
    <t>SHANKAR</t>
  </si>
  <si>
    <t>LT AMAN KUMAR</t>
  </si>
  <si>
    <t>CAPT VIVEK KUMAR SINGH</t>
  </si>
  <si>
    <t>AJAY DINKAR KADAM</t>
  </si>
  <si>
    <t>01.02.1997</t>
  </si>
  <si>
    <t>15.06.2001</t>
  </si>
  <si>
    <t>02.03.2001</t>
  </si>
  <si>
    <t>02.03.2003</t>
  </si>
  <si>
    <t>03.02.2003</t>
  </si>
  <si>
    <t>25.02.1985</t>
  </si>
  <si>
    <t>31.07.1997</t>
  </si>
  <si>
    <t>07.06.2001</t>
  </si>
  <si>
    <t>04.11.1992</t>
  </si>
  <si>
    <t>13.06.1991</t>
  </si>
  <si>
    <t>03.02.1999</t>
  </si>
  <si>
    <t>02.11.2000</t>
  </si>
  <si>
    <t>02.06.2005</t>
  </si>
  <si>
    <t>05.03.2003</t>
  </si>
  <si>
    <t>11.03.2001</t>
  </si>
  <si>
    <t>CDR HARMEET KAUR</t>
  </si>
  <si>
    <t>Ved Prakash Pathak</t>
  </si>
  <si>
    <t>NIKHAMONI BORA</t>
  </si>
  <si>
    <t>DOS&amp;YWA</t>
  </si>
  <si>
    <t>06.04.2001</t>
  </si>
  <si>
    <t>24.07.2007 / 22.11.1998</t>
  </si>
  <si>
    <t>VISHNU M / KARTHIK B</t>
  </si>
  <si>
    <t>22.08.2000 / 30.12.1993</t>
  </si>
  <si>
    <t>1</t>
  </si>
  <si>
    <t>BRIJRAJ VERMA / VISHAKA SANJAY PAWAR</t>
  </si>
  <si>
    <t>ILCA 7</t>
  </si>
  <si>
    <t>0/8 RACES</t>
  </si>
  <si>
    <t>ILCA 6</t>
  </si>
  <si>
    <t>INWTC(MBI)/YCH</t>
  </si>
  <si>
    <t>NSS BHOPAL / AYN</t>
  </si>
  <si>
    <t>YCH / INWTC(MBI)</t>
  </si>
  <si>
    <t>AYN / NSS BHOPAL</t>
  </si>
  <si>
    <t>05.01.2005</t>
  </si>
  <si>
    <t>6</t>
  </si>
  <si>
    <t>AMIT/ NEERAJ</t>
  </si>
  <si>
    <t>27.07.1999/ 13.02.1996</t>
  </si>
  <si>
    <t>08.05.1996 / 02.10.1995</t>
  </si>
  <si>
    <t>RAMESH KUMAR / VIRENDER SINGH</t>
  </si>
  <si>
    <t>KONGARA PREETHI</t>
  </si>
  <si>
    <t xml:space="preserve"> UMA CHOUHAN</t>
  </si>
  <si>
    <t xml:space="preserve"> 08.06.2004 / 08.12.1995  </t>
  </si>
  <si>
    <t>Nationals Score+ Best Two out of rest</t>
  </si>
  <si>
    <t>Nationals Score+ Best Two (out of rest)</t>
  </si>
  <si>
    <t>Nationals  Score+ Best Two (out of rest)</t>
  </si>
  <si>
    <t>Nationals Score+ Best Two (out of Rest)</t>
  </si>
  <si>
    <t>CHS REDDY</t>
  </si>
  <si>
    <t>YCH / AYN</t>
  </si>
  <si>
    <t xml:space="preserve">01.09.2004 / 02.08.1993 </t>
  </si>
  <si>
    <t>NATIONALS  + BEST TWO OUT OF REST</t>
  </si>
  <si>
    <t>M KOTESWARA RAO / SANJAY KUMAR</t>
  </si>
  <si>
    <t>22.06.2000 / 21.07.1976</t>
  </si>
  <si>
    <t>JASVEER SINGH</t>
  </si>
  <si>
    <t>01.02.2002</t>
  </si>
  <si>
    <t>AWNISH YADAV</t>
  </si>
  <si>
    <t>14.12.1996</t>
  </si>
  <si>
    <t>KHUSHPREET SINGH</t>
  </si>
  <si>
    <t>20.12.2001</t>
  </si>
  <si>
    <t>MANIKANT MAHTO</t>
  </si>
  <si>
    <t>17.10.1998</t>
  </si>
  <si>
    <t>CAPT R P PANDEY</t>
  </si>
  <si>
    <t>10.01.1991</t>
  </si>
  <si>
    <t>SLT RITURAJ SINGH BHATI</t>
  </si>
  <si>
    <t>13.12.1999</t>
  </si>
  <si>
    <t>INWTC, KOCHI</t>
  </si>
  <si>
    <t>14.08.2001</t>
  </si>
  <si>
    <t>AASTIK SINGH THAKUR</t>
  </si>
  <si>
    <t>12.06.2001</t>
  </si>
  <si>
    <t>SLT YUVRAJ GOSWAMI</t>
  </si>
  <si>
    <t>INWTC, CHILKA</t>
  </si>
  <si>
    <t>19.03.2003</t>
  </si>
  <si>
    <t>HARSH UPADYAY</t>
  </si>
  <si>
    <t>HARSHITA TOMAR</t>
  </si>
  <si>
    <t>02.03.2002</t>
  </si>
  <si>
    <t>NEHA THAKUR</t>
  </si>
  <si>
    <t>24.08.2006</t>
  </si>
  <si>
    <t>LEPAKKSHI MK</t>
  </si>
  <si>
    <t>29.05.2003</t>
  </si>
  <si>
    <t>SLT RUPAL DUBEY</t>
  </si>
  <si>
    <t>19.11.2000</t>
  </si>
  <si>
    <t>20.03.2009</t>
  </si>
  <si>
    <t>AADYA TYAGI</t>
  </si>
  <si>
    <t>RMSC</t>
  </si>
  <si>
    <t>GANESH VISHVAKARMA</t>
  </si>
  <si>
    <t>08.08.2006</t>
  </si>
  <si>
    <t>ANAND SINGH</t>
  </si>
  <si>
    <t>10.07.2001</t>
  </si>
  <si>
    <t>NS RAWAT</t>
  </si>
  <si>
    <t>ANMOL BADYAL</t>
  </si>
  <si>
    <t>ANIRAJ SENDHAV</t>
  </si>
  <si>
    <t xml:space="preserve">24.07.2007 / 10.07.2001 </t>
  </si>
  <si>
    <t>PAIR BROKEN</t>
  </si>
  <si>
    <t>3/7 RACES</t>
  </si>
  <si>
    <t>0/11 RACES</t>
  </si>
  <si>
    <t>1/11 RACES</t>
  </si>
  <si>
    <t>YAI SENIOR NATIONALS 2023, MUMBAI (20-26 SEP 23)</t>
  </si>
  <si>
    <t>YAI SAILING CHAMPIONSHIP 2023, MUMBAI (07-13 FEB 23 )</t>
  </si>
  <si>
    <t>SAIL INDIA 2024, MUMBAI (12-20 JAN 24)</t>
  </si>
  <si>
    <t>SAIL GOA 2023, GOA (19 - 25 APR 23)</t>
  </si>
  <si>
    <t>SAIL GOA 2023, GOA (19 -25 MAY 23)</t>
  </si>
  <si>
    <t>SAIL GOA 2023, GOA (19-25 APR 23)</t>
  </si>
  <si>
    <t>YAI SR NATIONALS 2023, MUMBAI (20-26 SEP 23)</t>
  </si>
  <si>
    <t>NATIONAL + BEST TWO OUT OF REST</t>
  </si>
  <si>
    <t>Nationals  Score+ Best Two out of rest</t>
  </si>
  <si>
    <t>37TH HYDERABAD SAILING WEEK  23 (03-09 JUL 23)</t>
  </si>
  <si>
    <t>YAI MULTICLASS REGATTA 2024, MBI (20-24 MAR 24)</t>
  </si>
  <si>
    <t>VISHAL SINGH/KARTHIK B</t>
  </si>
  <si>
    <t>08.06.200 / 30.12.1993</t>
  </si>
  <si>
    <t>HARSHITA TOMAR / SHITAL VERMA</t>
  </si>
  <si>
    <t>02.03.2002 / 26.02.2007</t>
  </si>
  <si>
    <t>YAI MULTI CLASS REGATTA 2024, MBI (20-24 MAR 24)</t>
  </si>
  <si>
    <t>YAI ALL INDIA WINDSURFING &amp; KITEBOARDING CHAMPIONSHIP 2023, GOA (03-07 APR 24)</t>
  </si>
  <si>
    <t xml:space="preserve">INWTC(MBI) </t>
  </si>
  <si>
    <t>YAI SENIOR NATIONALS 2024, MUMBAI (12-18 MAY 24)</t>
  </si>
  <si>
    <t>BIKRAM MOHAPATRA</t>
  </si>
  <si>
    <t>ADHVAIT PRASANT MENON</t>
  </si>
  <si>
    <t>INWTC(MANDOVI)</t>
  </si>
  <si>
    <t>NAVYN PRABHAKAR</t>
  </si>
  <si>
    <t>10.05.2003</t>
  </si>
  <si>
    <t>27.06.2006</t>
  </si>
  <si>
    <t>SHETPALLY SRUJAN KUMAR</t>
  </si>
  <si>
    <t>23.12.1999</t>
  </si>
  <si>
    <t>ALIA SABREEN FAISAL</t>
  </si>
  <si>
    <t>13.05.2008</t>
  </si>
  <si>
    <t>ASHWINI BHARDWAJ</t>
  </si>
  <si>
    <t>01.10.1995</t>
  </si>
  <si>
    <t>BINOOB M / KARTHIK B</t>
  </si>
  <si>
    <t>08.11.2002 / 30.12.1993</t>
  </si>
  <si>
    <t>MANISH SHARMA</t>
  </si>
  <si>
    <t xml:space="preserve">17.01.2005 / 24.03.2006 </t>
  </si>
  <si>
    <t>DIVYANSHI MISHRA</t>
  </si>
  <si>
    <t>14.06.2007 / 15.08.2005</t>
  </si>
  <si>
    <t>07.11.1996 / 29.09.2000</t>
  </si>
  <si>
    <t>21.06.1994 / 15.09.2003</t>
  </si>
  <si>
    <t>18.01.1982  /  29.05.2003</t>
  </si>
  <si>
    <t>DOIPHODE SI / RAMYA SARAVANAN</t>
  </si>
  <si>
    <t>YAI SR NATIONALS 2024, MUMBAI (12-18 MAY 24)</t>
  </si>
  <si>
    <t>VIDHYANSHI MISHRA</t>
  </si>
  <si>
    <t>YAI SENIOR NATIONAL 2024, MBI (12-18 MAY 24)</t>
  </si>
  <si>
    <t>ALL INDIA WINDSURFING CHAMPIONSHIP 2024, CHENNAI (5-9 JUN 24)</t>
  </si>
  <si>
    <t>DP Chennaiah</t>
  </si>
  <si>
    <t>05.06.1990</t>
  </si>
  <si>
    <t>EMESC, BHOPAL</t>
  </si>
  <si>
    <t>Vishakat SC</t>
  </si>
  <si>
    <t>13.05.1999</t>
  </si>
  <si>
    <t>NOT SAILING</t>
  </si>
  <si>
    <t>38TH HYDERABAD SIALING WEEK 24 (1-7 JUL 24)</t>
  </si>
  <si>
    <t>3</t>
  </si>
  <si>
    <t>A SANJAY REDDY</t>
  </si>
  <si>
    <t>AVNI</t>
  </si>
  <si>
    <t>12.07.2005 / 29.01.2008</t>
  </si>
  <si>
    <t>38TH HYDERABAD SAILING WEEK 24 (01-07 JUL 24)</t>
  </si>
  <si>
    <t>LAVETI  DHARANI</t>
  </si>
  <si>
    <t>VEERA VAMSHAM VAISHNAVI</t>
  </si>
  <si>
    <t>5</t>
  </si>
  <si>
    <t>7</t>
  </si>
  <si>
    <t>MUKTA GAUTAM</t>
  </si>
  <si>
    <t>8</t>
  </si>
  <si>
    <t>PIYUSH</t>
  </si>
  <si>
    <t>9</t>
  </si>
  <si>
    <t>14.05.2005</t>
  </si>
  <si>
    <t>12.03.2005</t>
  </si>
  <si>
    <t>01.10.2006</t>
  </si>
  <si>
    <t>YCH</t>
  </si>
  <si>
    <t>08.08.1988</t>
  </si>
  <si>
    <t>ISHA SHAH</t>
  </si>
  <si>
    <t>ESHITA NEGI</t>
  </si>
  <si>
    <t>MATHI NESIA T</t>
  </si>
  <si>
    <t>NON-MEMB</t>
  </si>
  <si>
    <t>10</t>
  </si>
  <si>
    <t>11</t>
  </si>
  <si>
    <t>12</t>
  </si>
  <si>
    <t>HYDERABAD SAILING WEEK, HYD  (1-7 JUL 24)</t>
  </si>
  <si>
    <t>YAMANDEEP</t>
  </si>
  <si>
    <t>14</t>
  </si>
  <si>
    <t>VISHNU KRS</t>
  </si>
  <si>
    <t>15</t>
  </si>
  <si>
    <t>DEEPAK LAMBA</t>
  </si>
  <si>
    <t>16</t>
  </si>
  <si>
    <t>HARSH TIWARI</t>
  </si>
  <si>
    <t>17</t>
  </si>
  <si>
    <t>RAHUL YADAV</t>
  </si>
  <si>
    <t>18</t>
  </si>
  <si>
    <t>ARUN KUMAR SINGH</t>
  </si>
  <si>
    <t>19</t>
  </si>
  <si>
    <t>ALOK R PANDEY</t>
  </si>
  <si>
    <t>20</t>
  </si>
  <si>
    <t>LANKA KIRAN KUMAR</t>
  </si>
  <si>
    <t>21</t>
  </si>
  <si>
    <t>RAMCHANDRA YADAV</t>
  </si>
  <si>
    <t>22</t>
  </si>
  <si>
    <t>SIDDHANT A SALUNKHE</t>
  </si>
  <si>
    <t>23</t>
  </si>
  <si>
    <t>1/12 RACES</t>
  </si>
  <si>
    <t>SOURAV SINGH</t>
  </si>
  <si>
    <t>25</t>
  </si>
  <si>
    <t>4/12 RACES</t>
  </si>
  <si>
    <t>3/12 RACES</t>
  </si>
  <si>
    <t>01.07.1999</t>
  </si>
  <si>
    <t>23.12.2000</t>
  </si>
  <si>
    <t>10.12.1998</t>
  </si>
  <si>
    <t>01.07.2005</t>
  </si>
  <si>
    <t>25.06.1998</t>
  </si>
  <si>
    <t>USC</t>
  </si>
  <si>
    <t>10.07.1997</t>
  </si>
  <si>
    <t>01.02.2005</t>
  </si>
  <si>
    <t>31.03.1993</t>
  </si>
  <si>
    <t>14.01.1999</t>
  </si>
  <si>
    <t>13.09.2004</t>
  </si>
  <si>
    <t>24.03.2003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</si>
</sst>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&quot;$&quot;* #,##0.00_);_(&quot;$&quot;* \(#,##0.00\);_(&quot;$&quot;* &quot;-&quot;??_);_(@_)"/>
  </numFmts>
  <fonts count="38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2"/>
      <name val="Arial"/>
      <family val="2"/>
    </font>
    <font>
      <b/>
      <sz val="11"/>
      <color theme="1"/>
      <name val="Calibri"/>
      <family val="2"/>
      <scheme val="minor"/>
    </font>
    <font>
      <b/>
      <u/>
      <sz val="16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2"/>
      <color theme="1"/>
      <name val="Arial"/>
      <family val="2"/>
    </font>
    <font>
      <b/>
      <u/>
      <sz val="16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u/>
      <sz val="12"/>
      <name val="Calibri"/>
      <family val="2"/>
      <scheme val="minor"/>
    </font>
    <font>
      <b/>
      <u/>
      <sz val="14"/>
      <name val="Arial"/>
      <family val="2"/>
    </font>
    <font>
      <b/>
      <sz val="12"/>
      <color indexed="81"/>
      <name val="Tahoma"/>
      <family val="2"/>
    </font>
    <font>
      <b/>
      <sz val="14"/>
      <color indexed="81"/>
      <name val="Tahoma"/>
      <family val="2"/>
    </font>
    <font>
      <b/>
      <sz val="16"/>
      <color indexed="81"/>
      <name val="Tahoma"/>
      <family val="2"/>
    </font>
    <font>
      <b/>
      <u/>
      <sz val="1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Arial"/>
      <family val="2"/>
    </font>
    <font>
      <b/>
      <sz val="18"/>
      <color indexed="81"/>
      <name val="Tahoma"/>
      <family val="2"/>
    </font>
    <font>
      <b/>
      <sz val="14"/>
      <color indexed="81"/>
      <name val="Calibri"/>
      <family val="2"/>
      <scheme val="minor"/>
    </font>
    <font>
      <sz val="12"/>
      <name val="Callibri"/>
    </font>
    <font>
      <sz val="12"/>
      <color theme="1"/>
      <name val="Callibri"/>
    </font>
    <font>
      <sz val="12"/>
      <color rgb="FFFF0000"/>
      <name val="Callibri"/>
    </font>
    <font>
      <sz val="22"/>
      <color indexed="81"/>
      <name val="Tahoma"/>
      <family val="2"/>
    </font>
    <font>
      <sz val="12"/>
      <name val="Arial"/>
      <family val="2"/>
    </font>
    <font>
      <sz val="12"/>
      <color theme="1"/>
      <name val="Calibri"/>
      <family val="2"/>
      <scheme val="minor"/>
    </font>
    <font>
      <b/>
      <u/>
      <sz val="20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b/>
      <u/>
      <sz val="18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164" fontId="9" fillId="0" borderId="0" applyFont="0" applyFill="0" applyBorder="0" applyAlignment="0" applyProtection="0"/>
  </cellStyleXfs>
  <cellXfs count="270">
    <xf numFmtId="0" fontId="0" fillId="0" borderId="0" xfId="0"/>
    <xf numFmtId="0" fontId="0" fillId="0" borderId="1" xfId="0" applyNumberFormat="1" applyBorder="1" applyAlignment="1">
      <alignment horizontal="center"/>
    </xf>
    <xf numFmtId="0" fontId="2" fillId="2" borderId="1" xfId="0" applyNumberFormat="1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2" fillId="2" borderId="0" xfId="0" applyNumberFormat="1" applyFont="1" applyFill="1" applyAlignment="1">
      <alignment horizontal="center" vertical="center"/>
    </xf>
    <xf numFmtId="0" fontId="2" fillId="2" borderId="1" xfId="0" quotePrefix="1" applyNumberFormat="1" applyFont="1" applyFill="1" applyBorder="1" applyAlignment="1">
      <alignment horizontal="center" vertical="center"/>
    </xf>
    <xf numFmtId="0" fontId="3" fillId="0" borderId="2" xfId="0" applyNumberFormat="1" applyFont="1" applyBorder="1" applyAlignment="1"/>
    <xf numFmtId="0" fontId="0" fillId="0" borderId="0" xfId="0" applyNumberFormat="1"/>
    <xf numFmtId="0" fontId="2" fillId="0" borderId="1" xfId="0" applyNumberFormat="1" applyFont="1" applyBorder="1" applyAlignment="1">
      <alignment vertical="center"/>
    </xf>
    <xf numFmtId="0" fontId="2" fillId="0" borderId="1" xfId="0" applyNumberFormat="1" applyFont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/>
    </xf>
    <xf numFmtId="0" fontId="0" fillId="0" borderId="1" xfId="0" applyNumberFormat="1" applyBorder="1"/>
    <xf numFmtId="0" fontId="0" fillId="0" borderId="0" xfId="0" applyNumberFormat="1" applyAlignment="1">
      <alignment horizont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2" fillId="0" borderId="0" xfId="0" applyNumberFormat="1" applyFont="1"/>
    <xf numFmtId="0" fontId="4" fillId="2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Border="1"/>
    <xf numFmtId="0" fontId="2" fillId="0" borderId="0" xfId="0" applyNumberFormat="1" applyFont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NumberFormat="1" applyBorder="1" applyAlignment="1">
      <alignment vertical="center"/>
    </xf>
    <xf numFmtId="0" fontId="2" fillId="0" borderId="1" xfId="0" quotePrefix="1" applyNumberFormat="1" applyFont="1" applyBorder="1" applyAlignment="1">
      <alignment horizontal="center"/>
    </xf>
    <xf numFmtId="0" fontId="0" fillId="3" borderId="1" xfId="0" applyNumberFormat="1" applyFill="1" applyBorder="1" applyAlignment="1">
      <alignment horizontal="center" vertical="center"/>
    </xf>
    <xf numFmtId="0" fontId="0" fillId="3" borderId="0" xfId="0" applyNumberFormat="1" applyFill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NumberFormat="1" applyFont="1" applyAlignment="1">
      <alignment vertical="center"/>
    </xf>
    <xf numFmtId="0" fontId="0" fillId="0" borderId="0" xfId="0" applyNumberFormat="1" applyFont="1" applyAlignment="1">
      <alignment horizontal="center" vertical="center"/>
    </xf>
    <xf numFmtId="0" fontId="0" fillId="0" borderId="0" xfId="0" applyNumberFormat="1" applyFont="1" applyAlignment="1">
      <alignment vertical="center" wrapText="1"/>
    </xf>
    <xf numFmtId="0" fontId="6" fillId="0" borderId="0" xfId="0" applyNumberFormat="1" applyFont="1" applyAlignment="1">
      <alignment vertical="center"/>
    </xf>
    <xf numFmtId="0" fontId="0" fillId="2" borderId="1" xfId="0" quotePrefix="1" applyNumberFormat="1" applyFont="1" applyFill="1" applyBorder="1" applyAlignment="1">
      <alignment horizontal="center" vertical="center"/>
    </xf>
    <xf numFmtId="0" fontId="3" fillId="0" borderId="2" xfId="0" applyNumberFormat="1" applyFont="1" applyBorder="1" applyAlignment="1">
      <alignment vertical="center"/>
    </xf>
    <xf numFmtId="0" fontId="3" fillId="0" borderId="2" xfId="0" applyNumberFormat="1" applyFont="1" applyBorder="1" applyAlignment="1">
      <alignment horizontal="center" vertical="center"/>
    </xf>
    <xf numFmtId="0" fontId="0" fillId="0" borderId="0" xfId="0" applyNumberFormat="1" applyFont="1" applyAlignment="1">
      <alignment horizontal="left" vertical="center"/>
    </xf>
    <xf numFmtId="0" fontId="2" fillId="0" borderId="0" xfId="0" applyNumberFormat="1" applyFont="1" applyAlignment="1">
      <alignment vertical="center"/>
    </xf>
    <xf numFmtId="0" fontId="0" fillId="0" borderId="1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/>
    </xf>
    <xf numFmtId="0" fontId="2" fillId="0" borderId="1" xfId="0" quotePrefix="1" applyNumberFormat="1" applyFont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 wrapText="1"/>
    </xf>
    <xf numFmtId="0" fontId="2" fillId="3" borderId="1" xfId="0" quotePrefix="1" applyNumberFormat="1" applyFont="1" applyFill="1" applyBorder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/>
    </xf>
    <xf numFmtId="0" fontId="8" fillId="0" borderId="2" xfId="0" applyNumberFormat="1" applyFont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0" fillId="3" borderId="0" xfId="0" applyNumberFormat="1" applyFont="1" applyFill="1" applyAlignment="1">
      <alignment horizontal="center" vertical="center"/>
    </xf>
    <xf numFmtId="0" fontId="2" fillId="3" borderId="0" xfId="0" applyNumberFormat="1" applyFont="1" applyFill="1" applyAlignment="1">
      <alignment horizontal="center" vertical="center"/>
    </xf>
    <xf numFmtId="0" fontId="6" fillId="2" borderId="1" xfId="0" applyNumberFormat="1" applyFont="1" applyFill="1" applyBorder="1" applyAlignment="1">
      <alignment horizontal="center" vertical="center"/>
    </xf>
    <xf numFmtId="1" fontId="0" fillId="0" borderId="0" xfId="0" applyNumberFormat="1" applyFont="1" applyAlignment="1">
      <alignment horizontal="center" vertical="center"/>
    </xf>
    <xf numFmtId="0" fontId="0" fillId="2" borderId="0" xfId="0" applyNumberFormat="1" applyFill="1" applyAlignment="1">
      <alignment horizontal="center" vertical="center"/>
    </xf>
    <xf numFmtId="0" fontId="0" fillId="3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Border="1" applyAlignment="1">
      <alignment vertical="center"/>
    </xf>
    <xf numFmtId="0" fontId="4" fillId="0" borderId="1" xfId="0" applyNumberFormat="1" applyFont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vertical="center"/>
    </xf>
    <xf numFmtId="0" fontId="0" fillId="0" borderId="0" xfId="0" applyNumberFormat="1" applyAlignment="1">
      <alignment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0" fillId="0" borderId="1" xfId="0" applyNumberFormat="1" applyFont="1" applyBorder="1" applyAlignment="1">
      <alignment vertical="center"/>
    </xf>
    <xf numFmtId="0" fontId="4" fillId="4" borderId="1" xfId="0" applyNumberFormat="1" applyFont="1" applyFill="1" applyBorder="1" applyAlignment="1">
      <alignment horizontal="center" vertical="center" wrapText="1"/>
    </xf>
    <xf numFmtId="1" fontId="4" fillId="4" borderId="1" xfId="0" applyNumberFormat="1" applyFont="1" applyFill="1" applyBorder="1" applyAlignment="1">
      <alignment horizontal="center" vertical="center" wrapText="1"/>
    </xf>
    <xf numFmtId="0" fontId="20" fillId="0" borderId="0" xfId="0" applyNumberFormat="1" applyFont="1" applyAlignment="1">
      <alignment vertical="center" wrapText="1"/>
    </xf>
    <xf numFmtId="0" fontId="0" fillId="0" borderId="0" xfId="0" applyNumberFormat="1" applyAlignment="1">
      <alignment horizontal="left" vertical="center"/>
    </xf>
    <xf numFmtId="0" fontId="2" fillId="0" borderId="1" xfId="0" applyNumberFormat="1" applyFont="1" applyBorder="1" applyAlignment="1">
      <alignment horizontal="left" vertical="center"/>
    </xf>
    <xf numFmtId="0" fontId="0" fillId="0" borderId="1" xfId="0" applyNumberFormat="1" applyBorder="1" applyAlignment="1">
      <alignment horizontal="left" vertical="center" wrapText="1"/>
    </xf>
    <xf numFmtId="0" fontId="0" fillId="0" borderId="1" xfId="0" applyNumberFormat="1" applyBorder="1" applyAlignment="1">
      <alignment horizontal="left" vertical="center"/>
    </xf>
    <xf numFmtId="0" fontId="0" fillId="0" borderId="1" xfId="0" quotePrefix="1" applyNumberFormat="1" applyFont="1" applyBorder="1" applyAlignment="1">
      <alignment horizontal="center" vertical="center"/>
    </xf>
    <xf numFmtId="0" fontId="21" fillId="0" borderId="1" xfId="0" applyNumberFormat="1" applyFont="1" applyBorder="1" applyAlignment="1">
      <alignment horizontal="center" vertical="center"/>
    </xf>
    <xf numFmtId="0" fontId="21" fillId="0" borderId="0" xfId="0" applyNumberFormat="1" applyFont="1" applyAlignment="1">
      <alignment horizontal="center" vertical="center"/>
    </xf>
    <xf numFmtId="0" fontId="21" fillId="0" borderId="0" xfId="0" applyNumberFormat="1" applyFont="1" applyAlignment="1">
      <alignment horizontal="left" vertical="center"/>
    </xf>
    <xf numFmtId="49" fontId="21" fillId="0" borderId="0" xfId="0" applyNumberFormat="1" applyFont="1" applyFill="1" applyBorder="1" applyAlignment="1">
      <alignment horizontal="center" vertical="center" wrapText="1"/>
    </xf>
    <xf numFmtId="49" fontId="21" fillId="0" borderId="0" xfId="0" applyNumberFormat="1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0" fillId="2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vertical="center"/>
    </xf>
    <xf numFmtId="2" fontId="2" fillId="3" borderId="1" xfId="0" applyNumberFormat="1" applyFont="1" applyFill="1" applyBorder="1" applyAlignment="1">
      <alignment horizontal="center" vertical="center"/>
    </xf>
    <xf numFmtId="1" fontId="2" fillId="3" borderId="1" xfId="0" applyNumberFormat="1" applyFont="1" applyFill="1" applyBorder="1" applyAlignment="1">
      <alignment horizontal="center" vertical="center"/>
    </xf>
    <xf numFmtId="0" fontId="7" fillId="0" borderId="2" xfId="0" applyNumberFormat="1" applyFont="1" applyBorder="1" applyAlignment="1">
      <alignment horizontal="center"/>
    </xf>
    <xf numFmtId="0" fontId="11" fillId="0" borderId="2" xfId="0" applyNumberFormat="1" applyFont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"/>
    </xf>
    <xf numFmtId="0" fontId="0" fillId="3" borderId="1" xfId="0" applyNumberForma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/>
    </xf>
    <xf numFmtId="49" fontId="2" fillId="0" borderId="0" xfId="0" applyNumberFormat="1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/>
    </xf>
    <xf numFmtId="0" fontId="24" fillId="0" borderId="1" xfId="0" quotePrefix="1" applyNumberFormat="1" applyFont="1" applyBorder="1" applyAlignment="1">
      <alignment horizontal="center" vertical="center"/>
    </xf>
    <xf numFmtId="0" fontId="24" fillId="0" borderId="1" xfId="0" applyNumberFormat="1" applyFont="1" applyBorder="1" applyAlignment="1">
      <alignment horizontal="left" vertical="center" wrapText="1"/>
    </xf>
    <xf numFmtId="0" fontId="24" fillId="0" borderId="1" xfId="0" applyNumberFormat="1" applyFont="1" applyBorder="1" applyAlignment="1">
      <alignment horizontal="center" vertical="center" wrapText="1"/>
    </xf>
    <xf numFmtId="0" fontId="24" fillId="2" borderId="1" xfId="0" applyNumberFormat="1" applyFont="1" applyFill="1" applyBorder="1" applyAlignment="1">
      <alignment horizontal="center" vertical="center" wrapText="1"/>
    </xf>
    <xf numFmtId="0" fontId="24" fillId="3" borderId="1" xfId="0" applyNumberFormat="1" applyFont="1" applyFill="1" applyBorder="1" applyAlignment="1">
      <alignment horizontal="center" vertical="center" wrapText="1"/>
    </xf>
    <xf numFmtId="0" fontId="25" fillId="0" borderId="1" xfId="0" applyNumberFormat="1" applyFont="1" applyBorder="1" applyAlignment="1">
      <alignment vertical="center" wrapText="1"/>
    </xf>
    <xf numFmtId="0" fontId="25" fillId="0" borderId="1" xfId="0" applyNumberFormat="1" applyFont="1" applyBorder="1" applyAlignment="1">
      <alignment horizontal="left" vertical="center"/>
    </xf>
    <xf numFmtId="0" fontId="25" fillId="0" borderId="1" xfId="0" applyNumberFormat="1" applyFont="1" applyBorder="1" applyAlignment="1">
      <alignment horizontal="center" vertical="center"/>
    </xf>
    <xf numFmtId="0" fontId="25" fillId="3" borderId="1" xfId="0" applyNumberFormat="1" applyFont="1" applyFill="1" applyBorder="1" applyAlignment="1">
      <alignment vertical="center" wrapText="1"/>
    </xf>
    <xf numFmtId="0" fontId="25" fillId="3" borderId="1" xfId="0" applyNumberFormat="1" applyFont="1" applyFill="1" applyBorder="1" applyAlignment="1">
      <alignment horizontal="center" vertical="center"/>
    </xf>
    <xf numFmtId="0" fontId="24" fillId="3" borderId="4" xfId="0" applyNumberFormat="1" applyFont="1" applyFill="1" applyBorder="1" applyAlignment="1">
      <alignment horizontal="center" vertical="center"/>
    </xf>
    <xf numFmtId="2" fontId="24" fillId="3" borderId="4" xfId="0" applyNumberFormat="1" applyFont="1" applyFill="1" applyBorder="1" applyAlignment="1">
      <alignment horizontal="center" vertical="center" wrapText="1"/>
    </xf>
    <xf numFmtId="2" fontId="24" fillId="3" borderId="4" xfId="0" applyNumberFormat="1" applyFont="1" applyFill="1" applyBorder="1" applyAlignment="1">
      <alignment horizontal="center" vertical="center"/>
    </xf>
    <xf numFmtId="0" fontId="26" fillId="0" borderId="0" xfId="0" applyNumberFormat="1" applyFont="1" applyAlignment="1">
      <alignment vertical="center"/>
    </xf>
    <xf numFmtId="0" fontId="25" fillId="0" borderId="0" xfId="0" applyNumberFormat="1" applyFont="1" applyAlignment="1">
      <alignment vertical="center"/>
    </xf>
    <xf numFmtId="0" fontId="0" fillId="6" borderId="1" xfId="0" applyNumberFormat="1" applyFill="1" applyBorder="1" applyAlignment="1">
      <alignment horizontal="center" vertical="center" wrapText="1"/>
    </xf>
    <xf numFmtId="0" fontId="2" fillId="6" borderId="1" xfId="0" applyNumberFormat="1" applyFont="1" applyFill="1" applyBorder="1" applyAlignment="1">
      <alignment horizontal="center" vertical="center"/>
    </xf>
    <xf numFmtId="0" fontId="2" fillId="3" borderId="5" xfId="0" applyNumberFormat="1" applyFont="1" applyFill="1" applyBorder="1" applyAlignment="1">
      <alignment horizontal="center" vertical="center"/>
    </xf>
    <xf numFmtId="0" fontId="2" fillId="3" borderId="12" xfId="0" applyNumberFormat="1" applyFont="1" applyFill="1" applyBorder="1" applyAlignment="1">
      <alignment horizontal="center" vertical="center"/>
    </xf>
    <xf numFmtId="0" fontId="0" fillId="3" borderId="5" xfId="0" applyNumberFormat="1" applyFill="1" applyBorder="1" applyAlignment="1">
      <alignment horizontal="center" vertical="center"/>
    </xf>
    <xf numFmtId="0" fontId="0" fillId="3" borderId="12" xfId="0" applyNumberFormat="1" applyFill="1" applyBorder="1" applyAlignment="1">
      <alignment horizontal="center" vertical="center"/>
    </xf>
    <xf numFmtId="0" fontId="28" fillId="3" borderId="1" xfId="0" applyNumberFormat="1" applyFont="1" applyFill="1" applyBorder="1" applyAlignment="1">
      <alignment horizontal="left" vertical="center" wrapText="1"/>
    </xf>
    <xf numFmtId="0" fontId="28" fillId="3" borderId="1" xfId="0" applyNumberFormat="1" applyFont="1" applyFill="1" applyBorder="1" applyAlignment="1">
      <alignment horizontal="center" vertical="center" wrapText="1"/>
    </xf>
    <xf numFmtId="0" fontId="28" fillId="0" borderId="1" xfId="0" applyNumberFormat="1" applyFont="1" applyFill="1" applyBorder="1" applyAlignment="1">
      <alignment horizontal="left" vertical="center" wrapText="1"/>
    </xf>
    <xf numFmtId="0" fontId="28" fillId="0" borderId="1" xfId="0" applyNumberFormat="1" applyFont="1" applyFill="1" applyBorder="1" applyAlignment="1">
      <alignment horizontal="center" vertical="center" wrapText="1"/>
    </xf>
    <xf numFmtId="0" fontId="15" fillId="0" borderId="6" xfId="0" applyNumberFormat="1" applyFont="1" applyBorder="1" applyAlignment="1">
      <alignment horizontal="center" vertical="center"/>
    </xf>
    <xf numFmtId="0" fontId="15" fillId="0" borderId="7" xfId="0" applyNumberFormat="1" applyFont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0" fontId="29" fillId="0" borderId="0" xfId="0" applyNumberFormat="1" applyFont="1" applyAlignment="1">
      <alignment vertical="center"/>
    </xf>
    <xf numFmtId="0" fontId="24" fillId="3" borderId="1" xfId="0" applyNumberFormat="1" applyFont="1" applyFill="1" applyBorder="1" applyAlignment="1">
      <alignment horizontal="center" vertical="center"/>
    </xf>
    <xf numFmtId="0" fontId="29" fillId="0" borderId="1" xfId="0" applyNumberFormat="1" applyFont="1" applyBorder="1" applyAlignment="1">
      <alignment horizontal="center" vertical="center"/>
    </xf>
    <xf numFmtId="0" fontId="29" fillId="3" borderId="1" xfId="0" applyNumberFormat="1" applyFont="1" applyFill="1" applyBorder="1" applyAlignment="1">
      <alignment horizontal="center" vertical="center"/>
    </xf>
    <xf numFmtId="0" fontId="28" fillId="3" borderId="1" xfId="0" applyNumberFormat="1" applyFont="1" applyFill="1" applyBorder="1" applyAlignment="1">
      <alignment horizontal="center" vertical="center"/>
    </xf>
    <xf numFmtId="0" fontId="28" fillId="0" borderId="1" xfId="0" applyNumberFormat="1" applyFont="1" applyBorder="1" applyAlignment="1">
      <alignment horizontal="left" vertical="center"/>
    </xf>
    <xf numFmtId="0" fontId="28" fillId="0" borderId="1" xfId="0" applyNumberFormat="1" applyFont="1" applyBorder="1" applyAlignment="1">
      <alignment horizontal="center" vertical="center" wrapText="1"/>
    </xf>
    <xf numFmtId="49" fontId="28" fillId="0" borderId="1" xfId="0" applyNumberFormat="1" applyFont="1" applyFill="1" applyBorder="1" applyAlignment="1">
      <alignment horizontal="center" vertical="center" wrapText="1"/>
    </xf>
    <xf numFmtId="0" fontId="28" fillId="2" borderId="1" xfId="0" applyNumberFormat="1" applyFont="1" applyFill="1" applyBorder="1" applyAlignment="1">
      <alignment horizontal="center" vertical="center" wrapText="1"/>
    </xf>
    <xf numFmtId="0" fontId="28" fillId="4" borderId="0" xfId="0" applyNumberFormat="1" applyFont="1" applyFill="1" applyAlignment="1">
      <alignment horizontal="center" vertical="center"/>
    </xf>
    <xf numFmtId="2" fontId="24" fillId="3" borderId="1" xfId="0" applyNumberFormat="1" applyFont="1" applyFill="1" applyBorder="1" applyAlignment="1">
      <alignment horizontal="center" vertical="center"/>
    </xf>
    <xf numFmtId="0" fontId="2" fillId="2" borderId="5" xfId="0" applyNumberFormat="1" applyFont="1" applyFill="1" applyBorder="1" applyAlignment="1">
      <alignment horizontal="center" vertical="center"/>
    </xf>
    <xf numFmtId="0" fontId="0" fillId="7" borderId="0" xfId="0" applyNumberFormat="1" applyFill="1"/>
    <xf numFmtId="0" fontId="28" fillId="7" borderId="1" xfId="0" applyNumberFormat="1" applyFont="1" applyFill="1" applyBorder="1" applyAlignment="1">
      <alignment horizontal="center" vertical="center"/>
    </xf>
    <xf numFmtId="0" fontId="28" fillId="7" borderId="1" xfId="0" applyNumberFormat="1" applyFont="1" applyFill="1" applyBorder="1" applyAlignment="1">
      <alignment horizontal="left" vertical="center" wrapText="1"/>
    </xf>
    <xf numFmtId="0" fontId="28" fillId="7" borderId="1" xfId="0" applyNumberFormat="1" applyFont="1" applyFill="1" applyBorder="1" applyAlignment="1">
      <alignment horizontal="center" vertical="center" wrapText="1"/>
    </xf>
    <xf numFmtId="0" fontId="28" fillId="7" borderId="0" xfId="0" applyNumberFormat="1" applyFont="1" applyFill="1" applyAlignment="1">
      <alignment horizontal="center" vertical="center"/>
    </xf>
    <xf numFmtId="0" fontId="0" fillId="3" borderId="0" xfId="0" applyNumberFormat="1" applyFill="1"/>
    <xf numFmtId="0" fontId="2" fillId="3" borderId="1" xfId="0" applyNumberFormat="1" applyFont="1" applyFill="1" applyBorder="1" applyAlignment="1">
      <alignment vertical="center"/>
    </xf>
    <xf numFmtId="0" fontId="0" fillId="0" borderId="1" xfId="0" applyNumberFormat="1" applyFont="1" applyBorder="1" applyAlignment="1">
      <alignment vertical="center" wrapText="1"/>
    </xf>
    <xf numFmtId="0" fontId="0" fillId="0" borderId="1" xfId="0" applyNumberFormat="1" applyFont="1" applyBorder="1" applyAlignment="1">
      <alignment horizontal="left" vertical="center"/>
    </xf>
    <xf numFmtId="0" fontId="0" fillId="0" borderId="4" xfId="0" applyNumberFormat="1" applyFont="1" applyBorder="1" applyAlignment="1">
      <alignment horizontal="center" vertical="center"/>
    </xf>
    <xf numFmtId="0" fontId="2" fillId="0" borderId="14" xfId="0" applyNumberFormat="1" applyFont="1" applyFill="1" applyBorder="1" applyAlignment="1">
      <alignment vertical="center"/>
    </xf>
    <xf numFmtId="0" fontId="0" fillId="3" borderId="0" xfId="0" applyNumberFormat="1" applyFill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14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0" fontId="29" fillId="0" borderId="1" xfId="0" applyNumberFormat="1" applyFont="1" applyBorder="1" applyAlignment="1">
      <alignment horizontal="center" vertical="center" wrapText="1"/>
    </xf>
    <xf numFmtId="0" fontId="25" fillId="0" borderId="1" xfId="0" applyNumberFormat="1" applyFont="1" applyBorder="1" applyAlignment="1">
      <alignment horizontal="center" vertical="center" wrapText="1"/>
    </xf>
    <xf numFmtId="0" fontId="25" fillId="3" borderId="1" xfId="0" applyNumberFormat="1" applyFont="1" applyFill="1" applyBorder="1" applyAlignment="1">
      <alignment horizontal="center" vertical="center" wrapText="1"/>
    </xf>
    <xf numFmtId="0" fontId="0" fillId="6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vertical="center" wrapText="1"/>
    </xf>
    <xf numFmtId="0" fontId="0" fillId="3" borderId="1" xfId="0" applyNumberFormat="1" applyFont="1" applyFill="1" applyBorder="1" applyAlignment="1">
      <alignment horizontal="center" vertical="center" wrapText="1"/>
    </xf>
    <xf numFmtId="0" fontId="25" fillId="0" borderId="1" xfId="0" applyNumberFormat="1" applyFont="1" applyBorder="1" applyAlignment="1">
      <alignment horizontal="left" vertical="center" wrapText="1"/>
    </xf>
    <xf numFmtId="0" fontId="0" fillId="0" borderId="1" xfId="0" applyNumberFormat="1" applyFont="1" applyBorder="1" applyAlignment="1">
      <alignment horizontal="left" vertical="center" wrapText="1"/>
    </xf>
    <xf numFmtId="0" fontId="29" fillId="0" borderId="1" xfId="0" applyNumberFormat="1" applyFont="1" applyBorder="1" applyAlignment="1">
      <alignment horizontal="left" vertical="center" wrapText="1"/>
    </xf>
    <xf numFmtId="0" fontId="25" fillId="3" borderId="1" xfId="0" applyNumberFormat="1" applyFont="1" applyFill="1" applyBorder="1" applyAlignment="1">
      <alignment horizontal="left" vertical="center" wrapText="1"/>
    </xf>
    <xf numFmtId="0" fontId="24" fillId="3" borderId="3" xfId="0" applyNumberFormat="1" applyFont="1" applyFill="1" applyBorder="1" applyAlignment="1">
      <alignment horizontal="center" vertical="center"/>
    </xf>
    <xf numFmtId="0" fontId="24" fillId="2" borderId="3" xfId="0" applyNumberFormat="1" applyFont="1" applyFill="1" applyBorder="1" applyAlignment="1">
      <alignment horizontal="center" vertical="center" wrapText="1"/>
    </xf>
    <xf numFmtId="0" fontId="24" fillId="3" borderId="0" xfId="0" applyNumberFormat="1" applyFont="1" applyFill="1" applyBorder="1" applyAlignment="1">
      <alignment horizontal="center" vertical="center"/>
    </xf>
    <xf numFmtId="0" fontId="24" fillId="2" borderId="0" xfId="0" applyNumberFormat="1" applyFont="1" applyFill="1" applyBorder="1" applyAlignment="1">
      <alignment horizontal="center" vertical="center" wrapText="1"/>
    </xf>
    <xf numFmtId="0" fontId="25" fillId="0" borderId="0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left" vertical="center" wrapText="1"/>
    </xf>
    <xf numFmtId="0" fontId="0" fillId="0" borderId="1" xfId="0" applyNumberFormat="1" applyBorder="1" applyAlignment="1">
      <alignment horizontal="center" vertical="center" wrapText="1"/>
    </xf>
    <xf numFmtId="0" fontId="0" fillId="0" borderId="5" xfId="0" applyNumberFormat="1" applyBorder="1" applyAlignment="1">
      <alignment horizontal="center" vertical="center" wrapText="1"/>
    </xf>
    <xf numFmtId="0" fontId="2" fillId="0" borderId="1" xfId="0" applyNumberFormat="1" applyFont="1" applyBorder="1" applyAlignment="1">
      <alignment wrapText="1"/>
    </xf>
    <xf numFmtId="0" fontId="0" fillId="0" borderId="1" xfId="0" applyNumberFormat="1" applyBorder="1" applyAlignment="1">
      <alignment wrapText="1"/>
    </xf>
    <xf numFmtId="0" fontId="1" fillId="2" borderId="1" xfId="0" applyNumberFormat="1" applyFont="1" applyFill="1" applyBorder="1" applyAlignment="1">
      <alignment vertical="center" wrapText="1"/>
    </xf>
    <xf numFmtId="0" fontId="0" fillId="3" borderId="1" xfId="0" applyNumberFormat="1" applyFill="1" applyBorder="1" applyAlignment="1">
      <alignment horizontal="center"/>
    </xf>
    <xf numFmtId="0" fontId="2" fillId="0" borderId="3" xfId="0" applyNumberFormat="1" applyFont="1" applyBorder="1" applyAlignment="1">
      <alignment horizontal="center" vertical="center"/>
    </xf>
    <xf numFmtId="0" fontId="2" fillId="3" borderId="3" xfId="0" applyNumberFormat="1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/>
    </xf>
    <xf numFmtId="0" fontId="2" fillId="2" borderId="13" xfId="0" applyNumberFormat="1" applyFont="1" applyFill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NumberFormat="1" applyBorder="1" applyAlignment="1">
      <alignment vertical="center"/>
    </xf>
    <xf numFmtId="0" fontId="26" fillId="0" borderId="1" xfId="0" quotePrefix="1" applyNumberFormat="1" applyFont="1" applyBorder="1" applyAlignment="1">
      <alignment horizontal="center" vertical="center"/>
    </xf>
    <xf numFmtId="0" fontId="26" fillId="0" borderId="1" xfId="0" applyNumberFormat="1" applyFont="1" applyBorder="1" applyAlignment="1">
      <alignment horizontal="left" vertical="center" wrapText="1"/>
    </xf>
    <xf numFmtId="0" fontId="26" fillId="0" borderId="1" xfId="0" applyNumberFormat="1" applyFont="1" applyBorder="1" applyAlignment="1">
      <alignment horizontal="center" vertical="center" wrapText="1"/>
    </xf>
    <xf numFmtId="0" fontId="26" fillId="3" borderId="4" xfId="0" applyNumberFormat="1" applyFont="1" applyFill="1" applyBorder="1" applyAlignment="1">
      <alignment horizontal="center" vertical="center"/>
    </xf>
    <xf numFmtId="0" fontId="26" fillId="2" borderId="1" xfId="0" applyNumberFormat="1" applyFont="1" applyFill="1" applyBorder="1" applyAlignment="1">
      <alignment horizontal="center" vertical="center" wrapText="1"/>
    </xf>
    <xf numFmtId="0" fontId="26" fillId="3" borderId="1" xfId="0" applyNumberFormat="1" applyFont="1" applyFill="1" applyBorder="1" applyAlignment="1">
      <alignment horizontal="center" vertical="center"/>
    </xf>
    <xf numFmtId="0" fontId="26" fillId="3" borderId="1" xfId="0" applyNumberFormat="1" applyFont="1" applyFill="1" applyBorder="1" applyAlignment="1">
      <alignment horizontal="center" vertical="center" wrapText="1"/>
    </xf>
    <xf numFmtId="2" fontId="26" fillId="3" borderId="1" xfId="0" applyNumberFormat="1" applyFont="1" applyFill="1" applyBorder="1" applyAlignment="1">
      <alignment horizontal="center" vertical="center"/>
    </xf>
    <xf numFmtId="2" fontId="26" fillId="3" borderId="4" xfId="0" applyNumberFormat="1" applyFont="1" applyFill="1" applyBorder="1" applyAlignment="1">
      <alignment horizontal="center" vertical="center"/>
    </xf>
    <xf numFmtId="0" fontId="35" fillId="0" borderId="0" xfId="0" applyNumberFormat="1" applyFont="1" applyAlignment="1">
      <alignment vertical="center"/>
    </xf>
    <xf numFmtId="0" fontId="28" fillId="0" borderId="1" xfId="0" applyNumberFormat="1" applyFont="1" applyBorder="1" applyAlignment="1">
      <alignment horizontal="center" vertical="center"/>
    </xf>
    <xf numFmtId="0" fontId="36" fillId="3" borderId="1" xfId="0" applyNumberFormat="1" applyFont="1" applyFill="1" applyBorder="1" applyAlignment="1">
      <alignment horizontal="center" vertical="center"/>
    </xf>
    <xf numFmtId="0" fontId="36" fillId="0" borderId="1" xfId="0" applyNumberFormat="1" applyFont="1" applyBorder="1" applyAlignment="1">
      <alignment horizontal="center" vertical="center"/>
    </xf>
    <xf numFmtId="0" fontId="28" fillId="0" borderId="0" xfId="0" applyNumberFormat="1" applyFont="1" applyAlignment="1">
      <alignment horizontal="center" vertical="center"/>
    </xf>
    <xf numFmtId="0" fontId="37" fillId="7" borderId="1" xfId="0" applyNumberFormat="1" applyFont="1" applyFill="1" applyBorder="1" applyAlignment="1">
      <alignment horizontal="center" vertical="center" wrapText="1"/>
    </xf>
    <xf numFmtId="0" fontId="36" fillId="7" borderId="1" xfId="0" applyNumberFormat="1" applyFont="1" applyFill="1" applyBorder="1" applyAlignment="1">
      <alignment horizontal="center" vertical="center"/>
    </xf>
    <xf numFmtId="0" fontId="28" fillId="3" borderId="0" xfId="0" applyNumberFormat="1" applyFont="1" applyFill="1" applyAlignment="1">
      <alignment horizontal="center" vertical="center"/>
    </xf>
    <xf numFmtId="49" fontId="28" fillId="7" borderId="1" xfId="0" applyNumberFormat="1" applyFont="1" applyFill="1" applyBorder="1" applyAlignment="1">
      <alignment horizontal="center" vertical="center"/>
    </xf>
    <xf numFmtId="49" fontId="28" fillId="3" borderId="1" xfId="0" applyNumberFormat="1" applyFont="1" applyFill="1" applyBorder="1" applyAlignment="1">
      <alignment horizontal="center" vertical="center"/>
    </xf>
    <xf numFmtId="0" fontId="28" fillId="0" borderId="0" xfId="0" applyNumberFormat="1" applyFont="1" applyAlignment="1">
      <alignment horizontal="left" vertical="center"/>
    </xf>
    <xf numFmtId="0" fontId="28" fillId="0" borderId="0" xfId="0" applyNumberFormat="1" applyFont="1" applyAlignment="1">
      <alignment horizontal="center" vertical="center" wrapText="1"/>
    </xf>
    <xf numFmtId="0" fontId="0" fillId="6" borderId="1" xfId="0" applyNumberForma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6" fillId="2" borderId="9" xfId="0" applyNumberFormat="1" applyFont="1" applyFill="1" applyBorder="1" applyAlignment="1">
      <alignment vertical="center" wrapText="1"/>
    </xf>
    <xf numFmtId="0" fontId="6" fillId="2" borderId="10" xfId="0" applyNumberFormat="1" applyFont="1" applyFill="1" applyBorder="1" applyAlignment="1">
      <alignment vertical="center" wrapText="1"/>
    </xf>
    <xf numFmtId="0" fontId="7" fillId="0" borderId="2" xfId="0" applyNumberFormat="1" applyFont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0" fontId="30" fillId="5" borderId="1" xfId="0" applyNumberFormat="1" applyFont="1" applyFill="1" applyBorder="1" applyAlignment="1">
      <alignment horizontal="center" vertical="center" wrapText="1"/>
    </xf>
    <xf numFmtId="0" fontId="14" fillId="0" borderId="8" xfId="0" applyNumberFormat="1" applyFont="1" applyBorder="1" applyAlignment="1">
      <alignment horizontal="center" vertical="center"/>
    </xf>
    <xf numFmtId="0" fontId="14" fillId="0" borderId="2" xfId="0" applyNumberFormat="1" applyFont="1" applyBorder="1" applyAlignment="1">
      <alignment horizontal="center" vertical="center"/>
    </xf>
    <xf numFmtId="0" fontId="14" fillId="0" borderId="3" xfId="0" applyNumberFormat="1" applyFont="1" applyBorder="1" applyAlignment="1">
      <alignment horizontal="left" vertical="center"/>
    </xf>
    <xf numFmtId="0" fontId="14" fillId="0" borderId="4" xfId="0" applyNumberFormat="1" applyFont="1" applyBorder="1" applyAlignment="1">
      <alignment horizontal="left" vertical="center"/>
    </xf>
    <xf numFmtId="0" fontId="14" fillId="0" borderId="6" xfId="0" applyNumberFormat="1" applyFont="1" applyBorder="1" applyAlignment="1">
      <alignment horizontal="center" vertical="center"/>
    </xf>
    <xf numFmtId="0" fontId="14" fillId="0" borderId="7" xfId="0" applyNumberFormat="1" applyFont="1" applyBorder="1" applyAlignment="1">
      <alignment horizontal="center" vertical="center"/>
    </xf>
    <xf numFmtId="0" fontId="14" fillId="0" borderId="8" xfId="0" applyNumberFormat="1" applyFont="1" applyBorder="1" applyAlignment="1">
      <alignment vertical="center" wrapText="1"/>
    </xf>
    <xf numFmtId="0" fontId="14" fillId="0" borderId="2" xfId="0" applyNumberFormat="1" applyFont="1" applyBorder="1" applyAlignment="1">
      <alignment vertical="center" wrapText="1"/>
    </xf>
    <xf numFmtId="0" fontId="7" fillId="0" borderId="1" xfId="0" applyNumberFormat="1" applyFont="1" applyBorder="1" applyAlignment="1">
      <alignment horizontal="center"/>
    </xf>
    <xf numFmtId="0" fontId="3" fillId="0" borderId="1" xfId="0" applyNumberFormat="1" applyFont="1" applyBorder="1" applyAlignment="1">
      <alignment vertical="center"/>
    </xf>
    <xf numFmtId="0" fontId="7" fillId="5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vertical="center" wrapText="1"/>
    </xf>
    <xf numFmtId="0" fontId="6" fillId="2" borderId="1" xfId="0" applyNumberFormat="1" applyFont="1" applyFill="1" applyBorder="1" applyAlignment="1">
      <alignment vertical="center" wrapText="1"/>
    </xf>
    <xf numFmtId="0" fontId="8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31" fillId="5" borderId="1" xfId="0" applyNumberFormat="1" applyFont="1" applyFill="1" applyBorder="1" applyAlignment="1">
      <alignment horizontal="center" vertical="center" wrapText="1"/>
    </xf>
    <xf numFmtId="0" fontId="31" fillId="5" borderId="5" xfId="0" applyNumberFormat="1" applyFont="1" applyFill="1" applyBorder="1" applyAlignment="1">
      <alignment horizontal="center" vertical="center" wrapText="1"/>
    </xf>
    <xf numFmtId="0" fontId="31" fillId="5" borderId="11" xfId="0" applyNumberFormat="1" applyFont="1" applyFill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/>
    </xf>
    <xf numFmtId="0" fontId="8" fillId="5" borderId="1" xfId="0" applyNumberFormat="1" applyFont="1" applyFill="1" applyBorder="1" applyAlignment="1">
      <alignment horizontal="center" vertical="center" wrapText="1"/>
    </xf>
    <xf numFmtId="0" fontId="10" fillId="2" borderId="8" xfId="0" applyNumberFormat="1" applyFont="1" applyFill="1" applyBorder="1" applyAlignment="1">
      <alignment horizontal="center" vertical="center" wrapText="1"/>
    </xf>
    <xf numFmtId="0" fontId="10" fillId="2" borderId="2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Border="1" applyAlignment="1">
      <alignment horizontal="center" vertical="center"/>
    </xf>
    <xf numFmtId="0" fontId="11" fillId="5" borderId="1" xfId="0" applyNumberFormat="1" applyFont="1" applyFill="1" applyBorder="1" applyAlignment="1">
      <alignment horizontal="center" vertical="center" wrapText="1"/>
    </xf>
    <xf numFmtId="0" fontId="15" fillId="0" borderId="3" xfId="0" applyNumberFormat="1" applyFont="1" applyBorder="1" applyAlignment="1">
      <alignment horizontal="center" vertical="center"/>
    </xf>
    <xf numFmtId="0" fontId="15" fillId="0" borderId="4" xfId="0" applyNumberFormat="1" applyFont="1" applyBorder="1" applyAlignment="1">
      <alignment horizontal="center" vertical="center"/>
    </xf>
    <xf numFmtId="0" fontId="5" fillId="0" borderId="3" xfId="0" applyNumberFormat="1" applyFont="1" applyBorder="1" applyAlignment="1">
      <alignment horizontal="center" vertical="center"/>
    </xf>
    <xf numFmtId="0" fontId="5" fillId="0" borderId="4" xfId="0" applyNumberFormat="1" applyFont="1" applyBorder="1" applyAlignment="1">
      <alignment horizontal="center" vertical="center"/>
    </xf>
    <xf numFmtId="0" fontId="5" fillId="0" borderId="3" xfId="0" applyNumberFormat="1" applyFont="1" applyBorder="1" applyAlignment="1">
      <alignment vertical="center"/>
    </xf>
    <xf numFmtId="0" fontId="5" fillId="0" borderId="4" xfId="0" applyNumberFormat="1" applyFont="1" applyBorder="1" applyAlignment="1">
      <alignment vertical="center"/>
    </xf>
    <xf numFmtId="0" fontId="1" fillId="2" borderId="13" xfId="0" applyNumberFormat="1" applyFont="1" applyFill="1" applyBorder="1" applyAlignment="1">
      <alignment horizontal="center" wrapText="1"/>
    </xf>
    <xf numFmtId="0" fontId="1" fillId="2" borderId="10" xfId="0" applyNumberFormat="1" applyFont="1" applyFill="1" applyBorder="1" applyAlignment="1">
      <alignment horizontal="center" wrapText="1"/>
    </xf>
    <xf numFmtId="0" fontId="19" fillId="5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/>
    </xf>
    <xf numFmtId="0" fontId="32" fillId="5" borderId="1" xfId="0" applyNumberFormat="1" applyFont="1" applyFill="1" applyBorder="1" applyAlignment="1">
      <alignment horizontal="center" vertical="center" wrapText="1"/>
    </xf>
    <xf numFmtId="0" fontId="3" fillId="2" borderId="3" xfId="0" applyNumberFormat="1" applyFont="1" applyFill="1" applyBorder="1" applyAlignment="1">
      <alignment horizontal="center" vertical="center" wrapText="1"/>
    </xf>
    <xf numFmtId="0" fontId="3" fillId="2" borderId="4" xfId="0" applyNumberFormat="1" applyFont="1" applyFill="1" applyBorder="1" applyAlignment="1">
      <alignment horizontal="center" vertical="center" wrapText="1"/>
    </xf>
    <xf numFmtId="0" fontId="15" fillId="0" borderId="13" xfId="0" applyNumberFormat="1" applyFont="1" applyBorder="1" applyAlignment="1">
      <alignment horizontal="center" vertical="center"/>
    </xf>
    <xf numFmtId="0" fontId="15" fillId="0" borderId="6" xfId="0" applyNumberFormat="1" applyFont="1" applyBorder="1" applyAlignment="1">
      <alignment horizontal="center" vertical="center"/>
    </xf>
    <xf numFmtId="0" fontId="15" fillId="0" borderId="10" xfId="0" applyNumberFormat="1" applyFont="1" applyBorder="1" applyAlignment="1">
      <alignment horizontal="center" vertical="center"/>
    </xf>
    <xf numFmtId="0" fontId="15" fillId="0" borderId="7" xfId="0" applyNumberFormat="1" applyFont="1" applyBorder="1" applyAlignment="1">
      <alignment horizontal="center" vertical="center"/>
    </xf>
    <xf numFmtId="0" fontId="11" fillId="5" borderId="5" xfId="0" applyNumberFormat="1" applyFont="1" applyFill="1" applyBorder="1" applyAlignment="1">
      <alignment horizontal="center" vertical="center" wrapText="1"/>
    </xf>
    <xf numFmtId="0" fontId="11" fillId="5" borderId="11" xfId="0" applyNumberFormat="1" applyFont="1" applyFill="1" applyBorder="1" applyAlignment="1">
      <alignment horizontal="center" vertical="center" wrapText="1"/>
    </xf>
    <xf numFmtId="0" fontId="11" fillId="5" borderId="12" xfId="0" applyNumberFormat="1" applyFont="1" applyFill="1" applyBorder="1" applyAlignment="1">
      <alignment horizontal="center" vertical="center" wrapText="1"/>
    </xf>
    <xf numFmtId="0" fontId="7" fillId="0" borderId="9" xfId="0" applyNumberFormat="1" applyFont="1" applyBorder="1" applyAlignment="1">
      <alignment horizontal="center" vertical="center"/>
    </xf>
    <xf numFmtId="0" fontId="3" fillId="0" borderId="8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0" fontId="3" fillId="0" borderId="7" xfId="0" applyNumberFormat="1" applyFont="1" applyBorder="1" applyAlignment="1">
      <alignment horizontal="center" vertical="center"/>
    </xf>
    <xf numFmtId="0" fontId="8" fillId="5" borderId="9" xfId="0" applyNumberFormat="1" applyFont="1" applyFill="1" applyBorder="1" applyAlignment="1">
      <alignment horizontal="center" vertical="center"/>
    </xf>
    <xf numFmtId="0" fontId="8" fillId="5" borderId="10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vertical="center"/>
    </xf>
    <xf numFmtId="0" fontId="3" fillId="2" borderId="0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0" xfId="0" applyNumberFormat="1" applyFont="1" applyFill="1" applyBorder="1" applyAlignment="1">
      <alignment vertical="center" wrapText="1"/>
    </xf>
    <xf numFmtId="0" fontId="3" fillId="2" borderId="2" xfId="0" applyNumberFormat="1" applyFont="1" applyFill="1" applyBorder="1" applyAlignment="1">
      <alignment vertical="center" wrapText="1"/>
    </xf>
    <xf numFmtId="0" fontId="7" fillId="0" borderId="1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vertical="center"/>
    </xf>
    <xf numFmtId="0" fontId="3" fillId="0" borderId="7" xfId="0" applyNumberFormat="1" applyFont="1" applyBorder="1" applyAlignment="1">
      <alignment vertical="center"/>
    </xf>
    <xf numFmtId="0" fontId="3" fillId="0" borderId="8" xfId="0" applyNumberFormat="1" applyFont="1" applyBorder="1" applyAlignment="1">
      <alignment vertical="center"/>
    </xf>
    <xf numFmtId="0" fontId="3" fillId="0" borderId="2" xfId="0" applyNumberFormat="1" applyFont="1" applyBorder="1" applyAlignment="1">
      <alignment vertical="center"/>
    </xf>
    <xf numFmtId="0" fontId="3" fillId="0" borderId="8" xfId="0" applyNumberFormat="1" applyFont="1" applyBorder="1" applyAlignment="1">
      <alignment horizontal="left" vertical="center"/>
    </xf>
    <xf numFmtId="0" fontId="3" fillId="0" borderId="2" xfId="0" applyNumberFormat="1" applyFont="1" applyBorder="1" applyAlignment="1">
      <alignment horizontal="left" vertical="center"/>
    </xf>
    <xf numFmtId="0" fontId="2" fillId="7" borderId="1" xfId="0" quotePrefix="1" applyNumberFormat="1" applyFont="1" applyFill="1" applyBorder="1" applyAlignment="1">
      <alignment horizontal="center" vertical="center"/>
    </xf>
    <xf numFmtId="0" fontId="2" fillId="7" borderId="1" xfId="0" applyNumberFormat="1" applyFont="1" applyFill="1" applyBorder="1" applyAlignment="1">
      <alignment vertical="center"/>
    </xf>
    <xf numFmtId="0" fontId="2" fillId="7" borderId="1" xfId="0" applyNumberFormat="1" applyFont="1" applyFill="1" applyBorder="1" applyAlignment="1">
      <alignment horizontal="center" vertical="center"/>
    </xf>
    <xf numFmtId="0" fontId="2" fillId="7" borderId="1" xfId="0" applyNumberFormat="1" applyFont="1" applyFill="1" applyBorder="1" applyAlignment="1">
      <alignment horizontal="center" vertical="center" wrapText="1"/>
    </xf>
    <xf numFmtId="49" fontId="2" fillId="7" borderId="1" xfId="0" applyNumberFormat="1" applyFont="1" applyFill="1" applyBorder="1" applyAlignment="1">
      <alignment horizontal="center" vertical="center"/>
    </xf>
    <xf numFmtId="0" fontId="2" fillId="7" borderId="0" xfId="0" applyNumberFormat="1" applyFont="1" applyFill="1" applyAlignment="1">
      <alignment vertical="center"/>
    </xf>
  </cellXfs>
  <cellStyles count="2">
    <cellStyle name="Currency 2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F21"/>
  <sheetViews>
    <sheetView view="pageBreakPreview" zoomScale="70" zoomScaleNormal="70" zoomScaleSheetLayoutView="70" zoomScalePageLayoutView="70" workbookViewId="0">
      <selection activeCell="AC21" sqref="AC21"/>
    </sheetView>
  </sheetViews>
  <sheetFormatPr defaultRowHeight="15"/>
  <cols>
    <col min="1" max="1" width="5.85546875" style="26" customWidth="1"/>
    <col min="2" max="2" width="29" style="27" customWidth="1"/>
    <col min="3" max="3" width="25.7109375" style="26" customWidth="1"/>
    <col min="4" max="4" width="13.42578125" style="32" customWidth="1"/>
    <col min="5" max="5" width="8.7109375" style="32" customWidth="1"/>
    <col min="6" max="6" width="10.85546875" style="32" customWidth="1"/>
    <col min="7" max="7" width="10.140625" style="32" customWidth="1"/>
    <col min="8" max="8" width="10" style="32" customWidth="1"/>
    <col min="9" max="9" width="10.5703125" style="32" customWidth="1"/>
    <col min="10" max="11" width="8.42578125" style="26" customWidth="1"/>
    <col min="12" max="12" width="8.28515625" style="26" customWidth="1"/>
    <col min="13" max="13" width="9.28515625" style="26" customWidth="1"/>
    <col min="14" max="14" width="9.5703125" style="26" customWidth="1"/>
    <col min="15" max="15" width="7.7109375" style="26" customWidth="1"/>
    <col min="16" max="16" width="9.7109375" style="26" customWidth="1"/>
    <col min="17" max="17" width="8.28515625" style="26" customWidth="1"/>
    <col min="18" max="18" width="10.140625" style="26" customWidth="1"/>
    <col min="19" max="19" width="9.140625" style="26" customWidth="1"/>
    <col min="20" max="20" width="7.42578125" style="26" customWidth="1"/>
    <col min="21" max="21" width="8.85546875" style="26" customWidth="1"/>
    <col min="22" max="22" width="8.28515625" style="26" customWidth="1"/>
    <col min="23" max="23" width="10.5703125" style="26" customWidth="1"/>
    <col min="24" max="24" width="8.28515625" style="26" customWidth="1"/>
    <col min="25" max="25" width="10.28515625" style="43" customWidth="1"/>
    <col min="26" max="26" width="7.7109375" style="43" customWidth="1"/>
    <col min="27" max="27" width="9" style="26" customWidth="1"/>
    <col min="28" max="28" width="11.140625" style="26" customWidth="1"/>
    <col min="29" max="29" width="11.28515625" style="46" customWidth="1"/>
    <col min="30" max="30" width="11.5703125" style="25" bestFit="1" customWidth="1"/>
    <col min="31" max="31" width="9.140625" style="25"/>
    <col min="32" max="32" width="11.5703125" style="25" customWidth="1"/>
    <col min="33" max="16384" width="9.140625" style="25"/>
  </cols>
  <sheetData>
    <row r="1" spans="1:32" ht="57" customHeight="1">
      <c r="A1" s="197" t="s">
        <v>81</v>
      </c>
      <c r="B1" s="197"/>
      <c r="C1" s="197"/>
      <c r="D1" s="198"/>
      <c r="E1" s="198"/>
      <c r="F1" s="198"/>
      <c r="G1" s="198"/>
      <c r="H1" s="198"/>
      <c r="I1" s="198"/>
      <c r="J1" s="198"/>
      <c r="K1" s="198"/>
      <c r="L1" s="198"/>
      <c r="M1" s="198"/>
      <c r="N1" s="198"/>
      <c r="O1" s="198"/>
      <c r="P1" s="198"/>
      <c r="Q1" s="198"/>
      <c r="R1" s="198"/>
      <c r="S1" s="198"/>
      <c r="T1" s="198"/>
      <c r="U1" s="198"/>
      <c r="V1" s="198"/>
      <c r="W1" s="198"/>
      <c r="X1" s="198"/>
      <c r="Y1" s="198"/>
      <c r="Z1" s="198"/>
      <c r="AA1" s="198"/>
      <c r="AB1" s="198"/>
      <c r="AC1" s="198"/>
    </row>
    <row r="2" spans="1:32" ht="129.75" customHeight="1">
      <c r="A2" s="200" t="s">
        <v>1</v>
      </c>
      <c r="B2" s="206" t="s">
        <v>2</v>
      </c>
      <c r="C2" s="204" t="s">
        <v>7</v>
      </c>
      <c r="D2" s="202" t="s">
        <v>67</v>
      </c>
      <c r="E2" s="199" t="s">
        <v>294</v>
      </c>
      <c r="F2" s="199"/>
      <c r="G2" s="199"/>
      <c r="H2" s="199"/>
      <c r="I2" s="199"/>
      <c r="J2" s="199" t="s">
        <v>276</v>
      </c>
      <c r="K2" s="199"/>
      <c r="L2" s="199"/>
      <c r="M2" s="199"/>
      <c r="N2" s="199"/>
      <c r="O2" s="199" t="s">
        <v>277</v>
      </c>
      <c r="P2" s="199"/>
      <c r="Q2" s="199"/>
      <c r="R2" s="199"/>
      <c r="S2" s="199"/>
      <c r="T2" s="199" t="s">
        <v>278</v>
      </c>
      <c r="U2" s="199"/>
      <c r="V2" s="199"/>
      <c r="W2" s="199"/>
      <c r="X2" s="199"/>
      <c r="Y2" s="199" t="s">
        <v>286</v>
      </c>
      <c r="Z2" s="199"/>
      <c r="AA2" s="199"/>
      <c r="AB2" s="199"/>
      <c r="AC2" s="199"/>
      <c r="AD2" s="195" t="s">
        <v>223</v>
      </c>
    </row>
    <row r="3" spans="1:32" s="28" customFormat="1" ht="105" customHeight="1">
      <c r="A3" s="201"/>
      <c r="B3" s="207"/>
      <c r="C3" s="205"/>
      <c r="D3" s="203"/>
      <c r="E3" s="16" t="s">
        <v>111</v>
      </c>
      <c r="F3" s="16" t="s">
        <v>112</v>
      </c>
      <c r="G3" s="16" t="s">
        <v>113</v>
      </c>
      <c r="H3" s="45" t="s">
        <v>94</v>
      </c>
      <c r="I3" s="56" t="s">
        <v>118</v>
      </c>
      <c r="J3" s="16" t="s">
        <v>111</v>
      </c>
      <c r="K3" s="16" t="s">
        <v>112</v>
      </c>
      <c r="L3" s="16" t="s">
        <v>113</v>
      </c>
      <c r="M3" s="45" t="s">
        <v>94</v>
      </c>
      <c r="N3" s="56" t="s">
        <v>118</v>
      </c>
      <c r="O3" s="16" t="s">
        <v>111</v>
      </c>
      <c r="P3" s="16" t="s">
        <v>112</v>
      </c>
      <c r="Q3" s="16" t="s">
        <v>113</v>
      </c>
      <c r="R3" s="45" t="s">
        <v>94</v>
      </c>
      <c r="S3" s="57" t="s">
        <v>118</v>
      </c>
      <c r="T3" s="16" t="s">
        <v>111</v>
      </c>
      <c r="U3" s="16" t="s">
        <v>112</v>
      </c>
      <c r="V3" s="16" t="s">
        <v>113</v>
      </c>
      <c r="W3" s="45" t="s">
        <v>94</v>
      </c>
      <c r="X3" s="57" t="s">
        <v>118</v>
      </c>
      <c r="Y3" s="16" t="s">
        <v>111</v>
      </c>
      <c r="Z3" s="16" t="s">
        <v>112</v>
      </c>
      <c r="AA3" s="16" t="s">
        <v>113</v>
      </c>
      <c r="AB3" s="45" t="s">
        <v>94</v>
      </c>
      <c r="AC3" s="57" t="s">
        <v>118</v>
      </c>
      <c r="AD3" s="196"/>
      <c r="AE3" s="58"/>
      <c r="AF3" s="58"/>
    </row>
    <row r="4" spans="1:32" s="100" customFormat="1" ht="42.75" customHeight="1">
      <c r="A4" s="86">
        <v>1</v>
      </c>
      <c r="B4" s="87" t="s">
        <v>91</v>
      </c>
      <c r="C4" s="88" t="s">
        <v>15</v>
      </c>
      <c r="D4" s="87" t="s">
        <v>68</v>
      </c>
      <c r="E4" s="88">
        <v>7</v>
      </c>
      <c r="F4" s="88">
        <v>1</v>
      </c>
      <c r="G4" s="88">
        <v>1</v>
      </c>
      <c r="H4" s="96">
        <f t="shared" ref="H4:H10" si="0">200*(E4+1-F4)*G4/E4</f>
        <v>200</v>
      </c>
      <c r="I4" s="89">
        <f t="shared" ref="I4:I16" si="1">ROUNDUP(H4,0)</f>
        <v>200</v>
      </c>
      <c r="J4" s="88">
        <v>9</v>
      </c>
      <c r="K4" s="88">
        <v>2</v>
      </c>
      <c r="L4" s="88">
        <v>0.5</v>
      </c>
      <c r="M4" s="96">
        <f>200*(J4+1-K4)*L4/J4</f>
        <v>88.888888888888886</v>
      </c>
      <c r="N4" s="89">
        <f t="shared" ref="N4:N16" si="2">ROUNDUP(M4,0)</f>
        <v>89</v>
      </c>
      <c r="O4" s="90">
        <v>7</v>
      </c>
      <c r="P4" s="90">
        <v>3</v>
      </c>
      <c r="Q4" s="90">
        <v>0.25</v>
      </c>
      <c r="R4" s="98">
        <f>200*(O4+1-P4)*Q4/O4</f>
        <v>35.714285714285715</v>
      </c>
      <c r="S4" s="89">
        <f t="shared" ref="S4:S16" si="3">ROUNDUP(R4,0)</f>
        <v>36</v>
      </c>
      <c r="T4" s="90">
        <v>8</v>
      </c>
      <c r="U4" s="90">
        <v>1</v>
      </c>
      <c r="V4" s="88">
        <v>0.5</v>
      </c>
      <c r="W4" s="98">
        <f>200*(T4+1-U4)*V4/T4</f>
        <v>100</v>
      </c>
      <c r="X4" s="89">
        <f t="shared" ref="X4:X16" si="4">ROUNDUP(W4,0)</f>
        <v>100</v>
      </c>
      <c r="Y4" s="90">
        <v>7</v>
      </c>
      <c r="Z4" s="90">
        <v>2</v>
      </c>
      <c r="AA4" s="88">
        <v>1</v>
      </c>
      <c r="AB4" s="98">
        <f>200*(Y4+1-Z4)*AA4/Y4</f>
        <v>171.42857142857142</v>
      </c>
      <c r="AC4" s="89">
        <f t="shared" ref="AC4:AC16" si="5">ROUNDUP(AB4,0)</f>
        <v>172</v>
      </c>
      <c r="AD4" s="93">
        <f>LARGE(CHOOSE({1,2,3,4}, N4,S4,X4, AC4),1)+LARGE(CHOOSE({1,2,3,4}, N4,S4,X4, AC4,),2)+I4</f>
        <v>472</v>
      </c>
      <c r="AE4" s="99"/>
      <c r="AF4" s="99"/>
    </row>
    <row r="5" spans="1:32" s="100" customFormat="1" ht="23.25" customHeight="1">
      <c r="A5" s="86">
        <v>2</v>
      </c>
      <c r="B5" s="87" t="s">
        <v>93</v>
      </c>
      <c r="C5" s="88" t="s">
        <v>41</v>
      </c>
      <c r="D5" s="87" t="s">
        <v>69</v>
      </c>
      <c r="E5" s="88">
        <v>7</v>
      </c>
      <c r="F5" s="88">
        <v>3</v>
      </c>
      <c r="G5" s="88">
        <v>1</v>
      </c>
      <c r="H5" s="96">
        <f t="shared" si="0"/>
        <v>142.85714285714286</v>
      </c>
      <c r="I5" s="89">
        <f t="shared" si="1"/>
        <v>143</v>
      </c>
      <c r="J5" s="88">
        <v>9</v>
      </c>
      <c r="K5" s="88">
        <v>1</v>
      </c>
      <c r="L5" s="88">
        <v>0.5</v>
      </c>
      <c r="M5" s="96">
        <f>200*(J5+1-K5)*L5/J5</f>
        <v>100</v>
      </c>
      <c r="N5" s="89">
        <f t="shared" si="2"/>
        <v>100</v>
      </c>
      <c r="O5" s="90">
        <v>7</v>
      </c>
      <c r="P5" s="90">
        <v>2</v>
      </c>
      <c r="Q5" s="90">
        <v>0.25</v>
      </c>
      <c r="R5" s="98">
        <f>200*(O5+1-P5)*Q5/O5</f>
        <v>42.857142857142854</v>
      </c>
      <c r="S5" s="89">
        <f t="shared" si="3"/>
        <v>43</v>
      </c>
      <c r="T5" s="90">
        <v>8</v>
      </c>
      <c r="U5" s="90">
        <v>2</v>
      </c>
      <c r="V5" s="88">
        <v>0.5</v>
      </c>
      <c r="W5" s="98">
        <f>200*(T5+1-U5)*V5/T5</f>
        <v>87.5</v>
      </c>
      <c r="X5" s="89">
        <f t="shared" si="4"/>
        <v>88</v>
      </c>
      <c r="Y5" s="90">
        <v>7</v>
      </c>
      <c r="Z5" s="90">
        <v>1</v>
      </c>
      <c r="AA5" s="88">
        <v>1</v>
      </c>
      <c r="AB5" s="98">
        <f>200*(Y5+1-Z5)*AA5/Y5</f>
        <v>200</v>
      </c>
      <c r="AC5" s="89">
        <f t="shared" si="5"/>
        <v>200</v>
      </c>
      <c r="AD5" s="93">
        <f>LARGE(CHOOSE({1,2,3,4}, N5,S5,X5, AC5),1)+LARGE(CHOOSE({1,2,3,4}, N5,S5,X5, AC5,),2)+I5</f>
        <v>443</v>
      </c>
      <c r="AE5" s="99"/>
      <c r="AF5" s="99"/>
    </row>
    <row r="6" spans="1:32" s="100" customFormat="1" ht="45">
      <c r="A6" s="86">
        <v>3</v>
      </c>
      <c r="B6" s="91" t="s">
        <v>82</v>
      </c>
      <c r="C6" s="93" t="s">
        <v>83</v>
      </c>
      <c r="D6" s="150" t="s">
        <v>69</v>
      </c>
      <c r="E6" s="88">
        <v>7</v>
      </c>
      <c r="F6" s="143">
        <v>2</v>
      </c>
      <c r="G6" s="88">
        <v>1</v>
      </c>
      <c r="H6" s="96">
        <f t="shared" si="0"/>
        <v>171.42857142857142</v>
      </c>
      <c r="I6" s="89">
        <f t="shared" si="1"/>
        <v>172</v>
      </c>
      <c r="J6" s="88">
        <v>9</v>
      </c>
      <c r="K6" s="93">
        <v>4</v>
      </c>
      <c r="L6" s="88">
        <v>0.5</v>
      </c>
      <c r="M6" s="96">
        <f>200*(J6+1-K6)*L6/J6</f>
        <v>66.666666666666671</v>
      </c>
      <c r="N6" s="89">
        <f t="shared" si="2"/>
        <v>67</v>
      </c>
      <c r="O6" s="90">
        <v>7</v>
      </c>
      <c r="P6" s="90">
        <v>5</v>
      </c>
      <c r="Q6" s="90">
        <v>0.25</v>
      </c>
      <c r="R6" s="98">
        <f>200*(O6+1-P6)*Q6/O6</f>
        <v>21.428571428571427</v>
      </c>
      <c r="S6" s="89">
        <f t="shared" si="3"/>
        <v>22</v>
      </c>
      <c r="T6" s="90">
        <v>8</v>
      </c>
      <c r="U6" s="90">
        <v>5</v>
      </c>
      <c r="V6" s="88">
        <v>0.5</v>
      </c>
      <c r="W6" s="98">
        <f>200*(T6+1-U6)*V6/T6</f>
        <v>50</v>
      </c>
      <c r="X6" s="89">
        <f t="shared" si="4"/>
        <v>50</v>
      </c>
      <c r="Y6" s="90">
        <v>7</v>
      </c>
      <c r="Z6" s="90">
        <v>5</v>
      </c>
      <c r="AA6" s="88">
        <v>1</v>
      </c>
      <c r="AB6" s="98">
        <f>200*(Y6+1-Z6)*AA6/Y6</f>
        <v>85.714285714285708</v>
      </c>
      <c r="AC6" s="89">
        <f t="shared" si="5"/>
        <v>86</v>
      </c>
      <c r="AD6" s="93">
        <f>LARGE(CHOOSE({1,2,3,4}, N6,S6,X6, AC6),1)+LARGE(CHOOSE({1,2,3,4}, N6,S6,X6, AC6,),2)+I6</f>
        <v>325</v>
      </c>
      <c r="AE6" s="99"/>
      <c r="AF6" s="99"/>
    </row>
    <row r="7" spans="1:32" s="100" customFormat="1" ht="30" hidden="1">
      <c r="A7" s="86">
        <v>4</v>
      </c>
      <c r="B7" s="91" t="s">
        <v>104</v>
      </c>
      <c r="C7" s="93" t="s">
        <v>105</v>
      </c>
      <c r="D7" s="92" t="s">
        <v>68</v>
      </c>
      <c r="E7" s="88">
        <v>7</v>
      </c>
      <c r="F7" s="93"/>
      <c r="G7" s="88">
        <v>1</v>
      </c>
      <c r="H7" s="96">
        <f t="shared" si="0"/>
        <v>228.57142857142858</v>
      </c>
      <c r="I7" s="89">
        <f t="shared" si="1"/>
        <v>229</v>
      </c>
      <c r="J7" s="88">
        <v>9</v>
      </c>
      <c r="K7" s="93">
        <v>5</v>
      </c>
      <c r="L7" s="88">
        <v>0.5</v>
      </c>
      <c r="M7" s="96">
        <f>200*(J7+1-K7)*L7/J7</f>
        <v>55.555555555555557</v>
      </c>
      <c r="N7" s="89">
        <f t="shared" si="2"/>
        <v>56</v>
      </c>
      <c r="O7" s="90">
        <v>7</v>
      </c>
      <c r="P7" s="90">
        <v>4</v>
      </c>
      <c r="Q7" s="90">
        <v>0.25</v>
      </c>
      <c r="R7" s="98">
        <f>200*(O7+1-P7)*Q7/O7</f>
        <v>28.571428571428573</v>
      </c>
      <c r="S7" s="89">
        <f t="shared" si="3"/>
        <v>29</v>
      </c>
      <c r="T7" s="90">
        <v>8</v>
      </c>
      <c r="U7" s="90">
        <v>3</v>
      </c>
      <c r="V7" s="88">
        <v>1</v>
      </c>
      <c r="W7" s="98">
        <f>200*(T7+1-U7)*V7/T7</f>
        <v>150</v>
      </c>
      <c r="X7" s="89">
        <f t="shared" si="4"/>
        <v>150</v>
      </c>
      <c r="Y7" s="90">
        <v>7</v>
      </c>
      <c r="Z7" s="90" t="s">
        <v>40</v>
      </c>
      <c r="AA7" s="88">
        <v>1</v>
      </c>
      <c r="AB7" s="98">
        <v>0</v>
      </c>
      <c r="AC7" s="89">
        <f t="shared" si="5"/>
        <v>0</v>
      </c>
      <c r="AD7" s="93">
        <f>LARGE(CHOOSE({1,2,3,4}, N7,S7,X7, AC7),1)+LARGE(CHOOSE({1,2,3,4}, N7,S7,X7, AC7,),2)+I7</f>
        <v>435</v>
      </c>
      <c r="AE7" s="99"/>
      <c r="AF7" s="99"/>
    </row>
    <row r="8" spans="1:32" s="100" customFormat="1" ht="30" hidden="1">
      <c r="A8" s="86">
        <v>5</v>
      </c>
      <c r="B8" s="91" t="s">
        <v>124</v>
      </c>
      <c r="C8" s="93" t="s">
        <v>150</v>
      </c>
      <c r="D8" s="92" t="s">
        <v>68</v>
      </c>
      <c r="E8" s="88">
        <v>7</v>
      </c>
      <c r="F8" s="93" t="s">
        <v>40</v>
      </c>
      <c r="G8" s="88">
        <v>1</v>
      </c>
      <c r="H8" s="96" t="e">
        <f t="shared" si="0"/>
        <v>#VALUE!</v>
      </c>
      <c r="I8" s="89" t="e">
        <f t="shared" si="1"/>
        <v>#VALUE!</v>
      </c>
      <c r="J8" s="88">
        <v>9</v>
      </c>
      <c r="K8" s="93">
        <v>3</v>
      </c>
      <c r="L8" s="88">
        <v>0.5</v>
      </c>
      <c r="M8" s="96">
        <f>200*(J8+1-K8)*L8/J8</f>
        <v>77.777777777777771</v>
      </c>
      <c r="N8" s="89">
        <f t="shared" si="2"/>
        <v>78</v>
      </c>
      <c r="O8" s="90">
        <v>7</v>
      </c>
      <c r="P8" s="90" t="s">
        <v>40</v>
      </c>
      <c r="Q8" s="90">
        <v>0.25</v>
      </c>
      <c r="R8" s="97">
        <v>0</v>
      </c>
      <c r="S8" s="89">
        <f t="shared" si="3"/>
        <v>0</v>
      </c>
      <c r="T8" s="90">
        <v>8</v>
      </c>
      <c r="U8" s="95">
        <v>4</v>
      </c>
      <c r="V8" s="88">
        <v>1</v>
      </c>
      <c r="W8" s="98">
        <f>200*(T8+1-U8)*V8/T8</f>
        <v>125</v>
      </c>
      <c r="X8" s="89">
        <f t="shared" si="4"/>
        <v>125</v>
      </c>
      <c r="Y8" s="90">
        <v>7</v>
      </c>
      <c r="Z8" s="95">
        <v>4</v>
      </c>
      <c r="AA8" s="88">
        <v>1</v>
      </c>
      <c r="AB8" s="98">
        <f>200*(Y8+1-Z8)*AA8/Y8</f>
        <v>114.28571428571429</v>
      </c>
      <c r="AC8" s="89">
        <f t="shared" si="5"/>
        <v>115</v>
      </c>
      <c r="AD8" s="93" t="e">
        <f>LARGE(CHOOSE({1,2,3,4}, N8,S8,X8, AC8),1)+LARGE(CHOOSE({1,2,3,4}, N8,S8,X8, AC8,),2)+I8</f>
        <v>#VALUE!</v>
      </c>
      <c r="AE8" s="99"/>
      <c r="AF8" s="99"/>
    </row>
    <row r="9" spans="1:32" s="100" customFormat="1" ht="33" customHeight="1">
      <c r="A9" s="34">
        <v>4</v>
      </c>
      <c r="B9" s="133" t="s">
        <v>307</v>
      </c>
      <c r="C9" s="34" t="s">
        <v>308</v>
      </c>
      <c r="D9" s="134" t="s">
        <v>68</v>
      </c>
      <c r="E9" s="34">
        <v>7</v>
      </c>
      <c r="F9" s="34">
        <v>5</v>
      </c>
      <c r="G9" s="34">
        <v>1</v>
      </c>
      <c r="H9" s="96">
        <f t="shared" si="0"/>
        <v>85.714285714285708</v>
      </c>
      <c r="I9" s="89">
        <f t="shared" si="1"/>
        <v>86</v>
      </c>
      <c r="J9" s="93">
        <v>9</v>
      </c>
      <c r="K9" s="143" t="s">
        <v>114</v>
      </c>
      <c r="L9" s="88">
        <v>0.5</v>
      </c>
      <c r="M9" s="135">
        <v>54.5</v>
      </c>
      <c r="N9" s="89">
        <f t="shared" si="2"/>
        <v>55</v>
      </c>
      <c r="O9" s="93">
        <v>7</v>
      </c>
      <c r="P9" s="143" t="s">
        <v>114</v>
      </c>
      <c r="Q9" s="93">
        <v>0.25</v>
      </c>
      <c r="R9" s="135">
        <v>7.5</v>
      </c>
      <c r="S9" s="89">
        <f t="shared" si="3"/>
        <v>8</v>
      </c>
      <c r="T9" s="34">
        <v>8</v>
      </c>
      <c r="U9" s="72" t="s">
        <v>114</v>
      </c>
      <c r="V9" s="34">
        <v>0.5</v>
      </c>
      <c r="W9" s="135">
        <v>50</v>
      </c>
      <c r="X9" s="89">
        <f t="shared" si="4"/>
        <v>50</v>
      </c>
      <c r="Y9" s="48">
        <v>7</v>
      </c>
      <c r="Z9" s="149" t="s">
        <v>114</v>
      </c>
      <c r="AA9" s="34">
        <v>1</v>
      </c>
      <c r="AB9" s="135">
        <v>129</v>
      </c>
      <c r="AC9" s="89">
        <f t="shared" si="5"/>
        <v>129</v>
      </c>
      <c r="AD9" s="93">
        <f>LARGE(CHOOSE({1,2,3,4}, N9,S9,X9, AC9),1)+LARGE(CHOOSE({1,2,3,4}, N9,S9,X9, AC9,),2)+I9</f>
        <v>270</v>
      </c>
      <c r="AE9" s="99"/>
      <c r="AF9" s="99"/>
    </row>
    <row r="10" spans="1:32" s="100" customFormat="1" ht="23.25" hidden="1" customHeight="1">
      <c r="A10" s="86">
        <v>7</v>
      </c>
      <c r="B10" s="133" t="s">
        <v>287</v>
      </c>
      <c r="C10" s="34" t="s">
        <v>288</v>
      </c>
      <c r="D10" s="151" t="s">
        <v>68</v>
      </c>
      <c r="E10" s="88">
        <v>7</v>
      </c>
      <c r="F10" s="72"/>
      <c r="G10" s="88">
        <v>1</v>
      </c>
      <c r="H10" s="96">
        <f t="shared" si="0"/>
        <v>228.57142857142858</v>
      </c>
      <c r="I10" s="89">
        <f t="shared" si="1"/>
        <v>229</v>
      </c>
      <c r="J10" s="34">
        <v>9</v>
      </c>
      <c r="K10" s="72" t="s">
        <v>114</v>
      </c>
      <c r="L10" s="34">
        <v>0.5</v>
      </c>
      <c r="M10" s="34">
        <v>31</v>
      </c>
      <c r="N10" s="89">
        <f t="shared" si="2"/>
        <v>31</v>
      </c>
      <c r="O10" s="34">
        <v>7</v>
      </c>
      <c r="P10" s="72" t="s">
        <v>114</v>
      </c>
      <c r="Q10" s="34">
        <v>0.25</v>
      </c>
      <c r="R10" s="34">
        <v>15</v>
      </c>
      <c r="S10" s="89">
        <f t="shared" si="3"/>
        <v>15</v>
      </c>
      <c r="T10" s="34">
        <v>8</v>
      </c>
      <c r="U10" s="72" t="s">
        <v>114</v>
      </c>
      <c r="V10" s="34">
        <v>1</v>
      </c>
      <c r="W10" s="135">
        <v>75</v>
      </c>
      <c r="X10" s="89">
        <f t="shared" si="4"/>
        <v>75</v>
      </c>
      <c r="Y10" s="48">
        <v>7</v>
      </c>
      <c r="Z10" s="48">
        <v>3</v>
      </c>
      <c r="AA10" s="34">
        <v>1</v>
      </c>
      <c r="AB10" s="98">
        <f>200*(Y10+1-Z10)*AA10/Y10</f>
        <v>142.85714285714286</v>
      </c>
      <c r="AC10" s="89">
        <f t="shared" si="5"/>
        <v>143</v>
      </c>
      <c r="AD10" s="93">
        <f>LARGE(CHOOSE({1,2,3,4}, N10,S10,X10, AC10),1)+LARGE(CHOOSE({1,2,3,4}, N10,S10,X10, AC10,),2)+I10</f>
        <v>447</v>
      </c>
      <c r="AE10" s="99"/>
      <c r="AF10" s="99"/>
    </row>
    <row r="11" spans="1:32" s="181" customFormat="1" ht="38.25" hidden="1" customHeight="1">
      <c r="A11" s="172">
        <v>5</v>
      </c>
      <c r="B11" s="173" t="s">
        <v>92</v>
      </c>
      <c r="C11" s="174" t="s">
        <v>14</v>
      </c>
      <c r="D11" s="173" t="s">
        <v>71</v>
      </c>
      <c r="E11" s="174">
        <v>7</v>
      </c>
      <c r="F11" s="174" t="s">
        <v>40</v>
      </c>
      <c r="G11" s="174">
        <v>1</v>
      </c>
      <c r="H11" s="175">
        <v>0</v>
      </c>
      <c r="I11" s="176">
        <f t="shared" si="1"/>
        <v>0</v>
      </c>
      <c r="J11" s="174">
        <v>9</v>
      </c>
      <c r="K11" s="174">
        <v>1</v>
      </c>
      <c r="L11" s="174">
        <v>0.5</v>
      </c>
      <c r="M11" s="177">
        <f>200*(J11+1-K11)*L11/J11</f>
        <v>100</v>
      </c>
      <c r="N11" s="176">
        <f t="shared" si="2"/>
        <v>100</v>
      </c>
      <c r="O11" s="178">
        <v>7</v>
      </c>
      <c r="P11" s="178">
        <v>1</v>
      </c>
      <c r="Q11" s="178">
        <v>0.25</v>
      </c>
      <c r="R11" s="179">
        <f>200*(O11+1-P11)*Q11/O11</f>
        <v>50</v>
      </c>
      <c r="S11" s="176">
        <f t="shared" si="3"/>
        <v>50</v>
      </c>
      <c r="T11" s="178">
        <v>8</v>
      </c>
      <c r="U11" s="178">
        <v>1</v>
      </c>
      <c r="V11" s="174">
        <v>1</v>
      </c>
      <c r="W11" s="180">
        <f>200*(T11+1-U11)*V11/T11</f>
        <v>200</v>
      </c>
      <c r="X11" s="176">
        <f t="shared" si="4"/>
        <v>200</v>
      </c>
      <c r="Y11" s="178">
        <v>7</v>
      </c>
      <c r="Z11" s="178" t="s">
        <v>40</v>
      </c>
      <c r="AA11" s="174">
        <v>1</v>
      </c>
      <c r="AB11" s="180">
        <v>0</v>
      </c>
      <c r="AC11" s="176">
        <f t="shared" si="5"/>
        <v>0</v>
      </c>
      <c r="AD11" s="93">
        <f>LARGE(CHOOSE({1,2,3,4}, N11,S11,X11, AC11),1)+LARGE(CHOOSE({1,2,3,4}, N11,S11,X11, AC11,),2)+I11</f>
        <v>300</v>
      </c>
      <c r="AE11" s="99" t="s">
        <v>326</v>
      </c>
    </row>
    <row r="12" spans="1:32" s="114" customFormat="1" ht="30">
      <c r="A12" s="34">
        <v>5</v>
      </c>
      <c r="B12" s="91" t="s">
        <v>104</v>
      </c>
      <c r="C12" s="93" t="s">
        <v>105</v>
      </c>
      <c r="D12" s="92" t="s">
        <v>68</v>
      </c>
      <c r="E12" s="88">
        <v>7</v>
      </c>
      <c r="F12" s="34">
        <v>4</v>
      </c>
      <c r="G12" s="88">
        <v>1</v>
      </c>
      <c r="H12" s="96">
        <f>200*(E12+1-F12)*G12/E12</f>
        <v>114.28571428571429</v>
      </c>
      <c r="I12" s="89">
        <f t="shared" si="1"/>
        <v>115</v>
      </c>
      <c r="J12" s="93">
        <v>9</v>
      </c>
      <c r="K12" s="143" t="s">
        <v>114</v>
      </c>
      <c r="L12" s="88">
        <v>0.5</v>
      </c>
      <c r="M12" s="93">
        <v>43.5</v>
      </c>
      <c r="N12" s="89">
        <f t="shared" si="2"/>
        <v>44</v>
      </c>
      <c r="O12" s="93">
        <v>7</v>
      </c>
      <c r="P12" s="143" t="s">
        <v>114</v>
      </c>
      <c r="Q12" s="93">
        <v>0.25</v>
      </c>
      <c r="R12" s="93">
        <v>22</v>
      </c>
      <c r="S12" s="89">
        <f t="shared" si="3"/>
        <v>22</v>
      </c>
      <c r="T12" s="34">
        <v>8</v>
      </c>
      <c r="U12" s="72" t="s">
        <v>114</v>
      </c>
      <c r="V12" s="34">
        <v>0.5</v>
      </c>
      <c r="W12" s="135">
        <v>56.5</v>
      </c>
      <c r="X12" s="89">
        <f t="shared" si="4"/>
        <v>57</v>
      </c>
      <c r="Y12" s="48">
        <v>7</v>
      </c>
      <c r="Z12" s="149" t="s">
        <v>114</v>
      </c>
      <c r="AA12" s="34">
        <v>1</v>
      </c>
      <c r="AB12" s="135">
        <v>71.5</v>
      </c>
      <c r="AC12" s="89">
        <f t="shared" si="5"/>
        <v>72</v>
      </c>
      <c r="AD12" s="93">
        <f>LARGE(CHOOSE({1,2,3,4}, N12,S12,X12, AC12),1)+LARGE(CHOOSE({1,2,3,4}, N12,S12,X12, AC12,),2)+I12</f>
        <v>244</v>
      </c>
      <c r="AE12" s="99"/>
    </row>
    <row r="13" spans="1:32" s="100" customFormat="1" hidden="1">
      <c r="A13" s="86">
        <v>10</v>
      </c>
      <c r="B13" s="91" t="s">
        <v>203</v>
      </c>
      <c r="C13" s="93" t="s">
        <v>204</v>
      </c>
      <c r="D13" s="150" t="s">
        <v>68</v>
      </c>
      <c r="E13" s="88">
        <v>7</v>
      </c>
      <c r="F13" s="143"/>
      <c r="G13" s="88">
        <v>1</v>
      </c>
      <c r="H13" s="96">
        <f>200*(E13+1-F13)*G13/E13</f>
        <v>228.57142857142858</v>
      </c>
      <c r="I13" s="89">
        <f t="shared" si="1"/>
        <v>229</v>
      </c>
      <c r="J13" s="88">
        <v>9</v>
      </c>
      <c r="K13" s="143">
        <v>9</v>
      </c>
      <c r="L13" s="88">
        <v>0.5</v>
      </c>
      <c r="M13" s="115">
        <v>5.55</v>
      </c>
      <c r="N13" s="89">
        <f t="shared" si="2"/>
        <v>6</v>
      </c>
      <c r="O13" s="90">
        <v>7</v>
      </c>
      <c r="P13" s="90" t="s">
        <v>40</v>
      </c>
      <c r="Q13" s="90">
        <v>0.25</v>
      </c>
      <c r="R13" s="90">
        <v>0</v>
      </c>
      <c r="S13" s="89">
        <f t="shared" si="3"/>
        <v>0</v>
      </c>
      <c r="T13" s="90">
        <v>8</v>
      </c>
      <c r="U13" s="95" t="s">
        <v>40</v>
      </c>
      <c r="V13" s="88">
        <v>1</v>
      </c>
      <c r="W13" s="124">
        <v>0</v>
      </c>
      <c r="X13" s="89">
        <f t="shared" si="4"/>
        <v>0</v>
      </c>
      <c r="Y13" s="90">
        <v>7</v>
      </c>
      <c r="Z13" s="95" t="s">
        <v>40</v>
      </c>
      <c r="AA13" s="88">
        <v>1</v>
      </c>
      <c r="AB13" s="98">
        <v>0</v>
      </c>
      <c r="AC13" s="89">
        <f t="shared" si="5"/>
        <v>0</v>
      </c>
      <c r="AD13" s="93">
        <f>LARGE(CHOOSE({1,2,3,4}, N13,S13,X13, AC13),1)+LARGE(CHOOSE({1,2,3,4}, N13,S13,X13, AC13,),2)+I13</f>
        <v>235</v>
      </c>
    </row>
    <row r="14" spans="1:32" ht="33.75" customHeight="1">
      <c r="A14" s="86">
        <v>6</v>
      </c>
      <c r="B14" s="94" t="s">
        <v>216</v>
      </c>
      <c r="C14" s="95" t="s">
        <v>217</v>
      </c>
      <c r="D14" s="153" t="s">
        <v>69</v>
      </c>
      <c r="E14" s="88">
        <v>7</v>
      </c>
      <c r="F14" s="144">
        <v>6</v>
      </c>
      <c r="G14" s="88">
        <v>1</v>
      </c>
      <c r="H14" s="115">
        <f>200*(E14+1-F14)*G14/E14</f>
        <v>57.142857142857146</v>
      </c>
      <c r="I14" s="89">
        <f t="shared" si="1"/>
        <v>58</v>
      </c>
      <c r="J14" s="116">
        <v>9</v>
      </c>
      <c r="K14" s="142" t="s">
        <v>114</v>
      </c>
      <c r="L14" s="88">
        <v>0.5</v>
      </c>
      <c r="M14" s="116">
        <v>16.75</v>
      </c>
      <c r="N14" s="89">
        <f t="shared" si="2"/>
        <v>17</v>
      </c>
      <c r="O14" s="116">
        <v>7</v>
      </c>
      <c r="P14" s="142" t="s">
        <v>114</v>
      </c>
      <c r="Q14" s="90">
        <v>0.25</v>
      </c>
      <c r="R14" s="116">
        <v>0</v>
      </c>
      <c r="S14" s="89">
        <f t="shared" si="3"/>
        <v>0</v>
      </c>
      <c r="T14" s="90">
        <v>8</v>
      </c>
      <c r="U14" s="117">
        <v>7</v>
      </c>
      <c r="V14" s="88">
        <v>0.5</v>
      </c>
      <c r="W14" s="124">
        <f>200*(T14+1-U14)*V14/T14</f>
        <v>25</v>
      </c>
      <c r="X14" s="89">
        <f t="shared" si="4"/>
        <v>25</v>
      </c>
      <c r="Y14" s="90">
        <v>7</v>
      </c>
      <c r="Z14" s="117">
        <v>6</v>
      </c>
      <c r="AA14" s="88">
        <v>1</v>
      </c>
      <c r="AB14" s="124">
        <f>200*(Y14+1-Z14)*AA14/Y14</f>
        <v>57.142857142857146</v>
      </c>
      <c r="AC14" s="89">
        <f t="shared" si="5"/>
        <v>58</v>
      </c>
      <c r="AD14" s="93">
        <f>LARGE(CHOOSE({1,2,3,4}, N14,S14,X14, AC14),1)+LARGE(CHOOSE({1,2,3,4}, N14,S14,X14, AC14,),2)+I14</f>
        <v>141</v>
      </c>
    </row>
    <row r="15" spans="1:32" ht="38.25" customHeight="1">
      <c r="A15" s="86">
        <v>7</v>
      </c>
      <c r="B15" s="91" t="s">
        <v>219</v>
      </c>
      <c r="C15" s="116" t="s">
        <v>218</v>
      </c>
      <c r="D15" s="152" t="s">
        <v>69</v>
      </c>
      <c r="E15" s="88">
        <v>7</v>
      </c>
      <c r="F15" s="142" t="s">
        <v>40</v>
      </c>
      <c r="G15" s="88">
        <v>1</v>
      </c>
      <c r="H15" s="115">
        <v>0</v>
      </c>
      <c r="I15" s="89">
        <f t="shared" si="1"/>
        <v>0</v>
      </c>
      <c r="J15" s="116">
        <v>9</v>
      </c>
      <c r="K15" s="142" t="s">
        <v>114</v>
      </c>
      <c r="L15" s="88">
        <v>0.5</v>
      </c>
      <c r="M15" s="116">
        <v>33.5</v>
      </c>
      <c r="N15" s="89">
        <f t="shared" si="2"/>
        <v>34</v>
      </c>
      <c r="O15" s="116">
        <v>7</v>
      </c>
      <c r="P15" s="142" t="s">
        <v>114</v>
      </c>
      <c r="Q15" s="90">
        <v>0.25</v>
      </c>
      <c r="R15" s="116">
        <v>11</v>
      </c>
      <c r="S15" s="89">
        <f t="shared" si="3"/>
        <v>11</v>
      </c>
      <c r="T15" s="90">
        <v>8</v>
      </c>
      <c r="U15" s="117">
        <v>6</v>
      </c>
      <c r="V15" s="88">
        <v>0.5</v>
      </c>
      <c r="W15" s="124">
        <f>200*(T15+1-U15)*V15/T15</f>
        <v>37.5</v>
      </c>
      <c r="X15" s="89">
        <f t="shared" si="4"/>
        <v>38</v>
      </c>
      <c r="Y15" s="90">
        <v>7</v>
      </c>
      <c r="Z15" s="117" t="s">
        <v>40</v>
      </c>
      <c r="AA15" s="88">
        <v>1</v>
      </c>
      <c r="AB15" s="124">
        <v>0</v>
      </c>
      <c r="AC15" s="89">
        <f t="shared" si="5"/>
        <v>0</v>
      </c>
      <c r="AD15" s="93">
        <f>LARGE(CHOOSE({1,2,3,4}, N15,S15,X15, AC15),1)+LARGE(CHOOSE({1,2,3,4}, N15,S15,X15, AC15,),2)+I15</f>
        <v>72</v>
      </c>
    </row>
    <row r="16" spans="1:32" ht="30.75" customHeight="1">
      <c r="A16" s="86">
        <v>8</v>
      </c>
      <c r="B16" s="91" t="s">
        <v>231</v>
      </c>
      <c r="C16" s="93" t="s">
        <v>232</v>
      </c>
      <c r="D16" s="150" t="s">
        <v>68</v>
      </c>
      <c r="E16" s="88">
        <v>7</v>
      </c>
      <c r="F16" s="143">
        <v>7</v>
      </c>
      <c r="G16" s="88">
        <v>1</v>
      </c>
      <c r="H16" s="154">
        <f>200*(E16+1-F16)*G16/E16</f>
        <v>28.571428571428573</v>
      </c>
      <c r="I16" s="155">
        <f t="shared" si="1"/>
        <v>29</v>
      </c>
      <c r="J16" s="93">
        <v>9</v>
      </c>
      <c r="K16" s="143" t="s">
        <v>114</v>
      </c>
      <c r="L16" s="88">
        <v>0.5</v>
      </c>
      <c r="M16" s="158">
        <v>0</v>
      </c>
      <c r="N16" s="89">
        <f t="shared" si="2"/>
        <v>0</v>
      </c>
      <c r="O16" s="93">
        <v>7</v>
      </c>
      <c r="P16" s="143" t="s">
        <v>114</v>
      </c>
      <c r="Q16" s="93">
        <v>0.25</v>
      </c>
      <c r="R16" s="158">
        <v>0</v>
      </c>
      <c r="S16" s="89">
        <f t="shared" si="3"/>
        <v>0</v>
      </c>
      <c r="T16" s="95">
        <v>8</v>
      </c>
      <c r="U16" s="95">
        <v>8</v>
      </c>
      <c r="V16" s="93">
        <v>0.5</v>
      </c>
      <c r="W16" s="124">
        <f>200*(T16+1-U16)*V16/T16</f>
        <v>12.5</v>
      </c>
      <c r="X16" s="89">
        <f t="shared" si="4"/>
        <v>13</v>
      </c>
      <c r="Y16" s="90">
        <v>7</v>
      </c>
      <c r="Z16" s="95">
        <v>7</v>
      </c>
      <c r="AA16" s="88">
        <v>1</v>
      </c>
      <c r="AB16" s="124">
        <f>200*(Y16+1-Z16)*AA16/Y16</f>
        <v>28.571428571428573</v>
      </c>
      <c r="AC16" s="89">
        <f t="shared" si="5"/>
        <v>29</v>
      </c>
      <c r="AD16" s="93">
        <f>LARGE(CHOOSE({1,2,3,4}, N16,S16,X16, AC16),1)+LARGE(CHOOSE({1,2,3,4}, N16,S16,X16, AC16,),2)+I16</f>
        <v>71</v>
      </c>
    </row>
    <row r="17" spans="5:9">
      <c r="E17" s="26"/>
      <c r="F17" s="26"/>
      <c r="G17" s="26"/>
      <c r="H17" s="156"/>
      <c r="I17" s="157"/>
    </row>
    <row r="18" spans="5:9">
      <c r="E18" s="26"/>
      <c r="F18" s="26"/>
      <c r="G18" s="26"/>
      <c r="H18" s="26"/>
      <c r="I18" s="26"/>
    </row>
    <row r="19" spans="5:9">
      <c r="E19" s="26"/>
      <c r="F19" s="26"/>
      <c r="G19" s="26"/>
      <c r="H19" s="26"/>
      <c r="I19" s="26"/>
    </row>
    <row r="20" spans="5:9">
      <c r="E20" s="26"/>
      <c r="F20" s="26"/>
      <c r="G20" s="26"/>
      <c r="H20" s="26"/>
      <c r="I20" s="26"/>
    </row>
    <row r="21" spans="5:9">
      <c r="E21" s="26"/>
      <c r="F21" s="26"/>
      <c r="G21" s="26"/>
      <c r="H21" s="26"/>
      <c r="I21" s="26"/>
    </row>
  </sheetData>
  <autoFilter ref="A3:AD10">
    <sortState ref="A5:AI16">
      <sortCondition descending="1" ref="AD3:AD10"/>
    </sortState>
  </autoFilter>
  <sortState ref="A4:A20">
    <sortCondition ref="A4"/>
  </sortState>
  <mergeCells count="11">
    <mergeCell ref="AD2:AD3"/>
    <mergeCell ref="A1:AC1"/>
    <mergeCell ref="J2:N2"/>
    <mergeCell ref="Y2:AC2"/>
    <mergeCell ref="A2:A3"/>
    <mergeCell ref="D2:D3"/>
    <mergeCell ref="C2:C3"/>
    <mergeCell ref="B2:B3"/>
    <mergeCell ref="O2:S2"/>
    <mergeCell ref="T2:X2"/>
    <mergeCell ref="E2:I2"/>
  </mergeCells>
  <printOptions gridLines="1"/>
  <pageMargins left="0.3125" right="0.1484375" top="0.11979166666666667" bottom="6.5104166666666671E-2" header="0.31496062992126" footer="0.31496062992126"/>
  <pageSetup paperSize="9" scale="50" fitToWidth="0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61"/>
  <sheetViews>
    <sheetView view="pageBreakPreview" zoomScale="70" zoomScaleNormal="100" zoomScaleSheetLayoutView="70" zoomScalePageLayoutView="130" workbookViewId="0">
      <pane xSplit="4" ySplit="3" topLeftCell="E14" activePane="bottomRight" state="frozen"/>
      <selection pane="topRight" activeCell="E1" sqref="E1"/>
      <selection pane="bottomLeft" activeCell="A4" sqref="A4"/>
      <selection pane="bottomRight" activeCell="B21" sqref="B21"/>
    </sheetView>
  </sheetViews>
  <sheetFormatPr defaultRowHeight="15"/>
  <cols>
    <col min="1" max="1" width="7.85546875" style="15" customWidth="1"/>
    <col min="2" max="2" width="24.7109375" style="15" customWidth="1"/>
    <col min="3" max="3" width="11.42578125" style="15" customWidth="1"/>
    <col min="4" max="4" width="17.7109375" style="15" customWidth="1"/>
    <col min="5" max="5" width="8.42578125" style="15" customWidth="1"/>
    <col min="6" max="6" width="8.5703125" style="15" customWidth="1"/>
    <col min="7" max="7" width="8.85546875" style="15" customWidth="1"/>
    <col min="8" max="8" width="16.140625" style="15" customWidth="1"/>
    <col min="9" max="9" width="17.7109375" style="15" customWidth="1"/>
    <col min="10" max="10" width="8.5703125" style="18" customWidth="1"/>
    <col min="11" max="11" width="11.140625" style="18" customWidth="1"/>
    <col min="12" max="12" width="9.7109375" style="18" customWidth="1"/>
    <col min="13" max="14" width="10.140625" style="4" customWidth="1"/>
    <col min="15" max="24" width="10.140625" style="44" customWidth="1"/>
    <col min="25" max="25" width="6.140625" style="83" customWidth="1"/>
    <col min="26" max="26" width="7" style="83" customWidth="1"/>
    <col min="27" max="27" width="5.28515625" style="83" customWidth="1"/>
    <col min="28" max="28" width="10" style="83" customWidth="1"/>
    <col min="29" max="29" width="9.28515625" style="4" customWidth="1"/>
    <col min="30" max="30" width="11.85546875" style="15" customWidth="1"/>
    <col min="31" max="16384" width="9.140625" style="15"/>
  </cols>
  <sheetData>
    <row r="1" spans="1:30" ht="21">
      <c r="A1" s="208" t="s">
        <v>207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  <c r="S1" s="208"/>
      <c r="T1" s="208"/>
      <c r="U1" s="208"/>
      <c r="V1" s="208"/>
      <c r="W1" s="208"/>
      <c r="X1" s="208"/>
      <c r="Y1" s="208"/>
      <c r="Z1" s="208"/>
      <c r="AA1" s="208"/>
      <c r="AB1" s="208"/>
      <c r="AC1" s="208"/>
      <c r="AD1" s="208"/>
    </row>
    <row r="2" spans="1:30" ht="88.5" customHeight="1">
      <c r="A2" s="209" t="s">
        <v>4</v>
      </c>
      <c r="B2" s="209" t="s">
        <v>2</v>
      </c>
      <c r="C2" s="209" t="s">
        <v>7</v>
      </c>
      <c r="D2" s="209" t="s">
        <v>67</v>
      </c>
      <c r="E2" s="210" t="s">
        <v>294</v>
      </c>
      <c r="F2" s="210"/>
      <c r="G2" s="210"/>
      <c r="H2" s="210"/>
      <c r="I2" s="210"/>
      <c r="J2" s="210" t="s">
        <v>276</v>
      </c>
      <c r="K2" s="210"/>
      <c r="L2" s="210"/>
      <c r="M2" s="210"/>
      <c r="N2" s="210"/>
      <c r="O2" s="210" t="s">
        <v>285</v>
      </c>
      <c r="P2" s="210"/>
      <c r="Q2" s="210"/>
      <c r="R2" s="210"/>
      <c r="S2" s="210"/>
      <c r="T2" s="210" t="s">
        <v>278</v>
      </c>
      <c r="U2" s="210"/>
      <c r="V2" s="210"/>
      <c r="W2" s="210"/>
      <c r="X2" s="210"/>
      <c r="Y2" s="210" t="s">
        <v>353</v>
      </c>
      <c r="Z2" s="210"/>
      <c r="AA2" s="210"/>
      <c r="AB2" s="210"/>
      <c r="AC2" s="210"/>
      <c r="AD2" s="211" t="s">
        <v>224</v>
      </c>
    </row>
    <row r="3" spans="1:30" s="33" customFormat="1" ht="71.25" customHeight="1">
      <c r="A3" s="209"/>
      <c r="B3" s="209"/>
      <c r="C3" s="209"/>
      <c r="D3" s="209"/>
      <c r="E3" s="41" t="s">
        <v>111</v>
      </c>
      <c r="F3" s="41" t="s">
        <v>112</v>
      </c>
      <c r="G3" s="41" t="s">
        <v>113</v>
      </c>
      <c r="H3" s="42" t="s">
        <v>94</v>
      </c>
      <c r="I3" s="54" t="s">
        <v>118</v>
      </c>
      <c r="J3" s="41" t="s">
        <v>111</v>
      </c>
      <c r="K3" s="41" t="s">
        <v>112</v>
      </c>
      <c r="L3" s="41" t="s">
        <v>113</v>
      </c>
      <c r="M3" s="42" t="s">
        <v>94</v>
      </c>
      <c r="N3" s="54" t="s">
        <v>118</v>
      </c>
      <c r="O3" s="41" t="s">
        <v>111</v>
      </c>
      <c r="P3" s="41" t="s">
        <v>112</v>
      </c>
      <c r="Q3" s="41" t="s">
        <v>113</v>
      </c>
      <c r="R3" s="42" t="s">
        <v>94</v>
      </c>
      <c r="S3" s="54" t="s">
        <v>118</v>
      </c>
      <c r="T3" s="41" t="s">
        <v>111</v>
      </c>
      <c r="U3" s="41" t="s">
        <v>112</v>
      </c>
      <c r="V3" s="41" t="s">
        <v>113</v>
      </c>
      <c r="W3" s="42" t="s">
        <v>94</v>
      </c>
      <c r="X3" s="54" t="s">
        <v>118</v>
      </c>
      <c r="Y3" s="41" t="s">
        <v>111</v>
      </c>
      <c r="Z3" s="41" t="s">
        <v>112</v>
      </c>
      <c r="AA3" s="41" t="s">
        <v>113</v>
      </c>
      <c r="AB3" s="42" t="s">
        <v>94</v>
      </c>
      <c r="AC3" s="54" t="s">
        <v>118</v>
      </c>
      <c r="AD3" s="211"/>
    </row>
    <row r="4" spans="1:30" ht="75" customHeight="1">
      <c r="A4" s="36">
        <v>1</v>
      </c>
      <c r="B4" s="8" t="s">
        <v>6</v>
      </c>
      <c r="C4" s="8" t="s">
        <v>52</v>
      </c>
      <c r="D4" s="8" t="s">
        <v>68</v>
      </c>
      <c r="E4" s="9">
        <v>21</v>
      </c>
      <c r="F4" s="9">
        <v>1</v>
      </c>
      <c r="G4" s="9">
        <v>1</v>
      </c>
      <c r="H4" s="10">
        <f t="shared" ref="H4:H17" si="0">200*(E4+1-F4)*G4/E4</f>
        <v>200</v>
      </c>
      <c r="I4" s="5">
        <f t="shared" ref="I4:I35" si="1">ROUNDUP(H4,0)</f>
        <v>200</v>
      </c>
      <c r="J4" s="37">
        <v>36</v>
      </c>
      <c r="K4" s="37">
        <v>1</v>
      </c>
      <c r="L4" s="37">
        <v>0.5</v>
      </c>
      <c r="M4" s="10">
        <f t="shared" ref="M4:M17" si="2">200*(J4+1-K4)*L4/J4</f>
        <v>100</v>
      </c>
      <c r="N4" s="5">
        <f t="shared" ref="N4:N14" si="3">ROUNDUP(M4,0)</f>
        <v>100</v>
      </c>
      <c r="O4" s="82">
        <v>23</v>
      </c>
      <c r="P4" s="84" t="s">
        <v>205</v>
      </c>
      <c r="Q4" s="82">
        <v>0.25</v>
      </c>
      <c r="R4" s="10">
        <f t="shared" ref="R4:R15" si="4">200*(O4+1-P4)*Q4/O4</f>
        <v>50</v>
      </c>
      <c r="S4" s="5">
        <f t="shared" ref="S4:S35" si="5">ROUNDUP(R4,0)</f>
        <v>50</v>
      </c>
      <c r="T4" s="9">
        <v>24</v>
      </c>
      <c r="U4" s="9">
        <v>1</v>
      </c>
      <c r="V4" s="9">
        <v>0.5</v>
      </c>
      <c r="W4" s="10">
        <f t="shared" ref="W4:W11" si="6">200*(T4+1-U4)*V4/T4</f>
        <v>100</v>
      </c>
      <c r="X4" s="5">
        <f t="shared" ref="X4:X35" si="7">ROUNDUP(W4,0)</f>
        <v>100</v>
      </c>
      <c r="Y4" s="9">
        <v>28</v>
      </c>
      <c r="Z4" s="102">
        <v>1</v>
      </c>
      <c r="AA4" s="9">
        <v>1</v>
      </c>
      <c r="AB4" s="10">
        <f t="shared" ref="AB4:AB12" si="8">200*(Y4+1-Z4)*AA4/Y4</f>
        <v>200</v>
      </c>
      <c r="AC4" s="5">
        <f t="shared" ref="AC4:AC12" si="9">ROUNDUP(AB4,0)</f>
        <v>200</v>
      </c>
      <c r="AD4" s="34">
        <f>LARGE(CHOOSE({1,2,3,4}, N4,S4,X4,AC4),1)+LARGE(CHOOSE({1,2,3,4}, N4,S4,X4,AC4),2)+I4</f>
        <v>500</v>
      </c>
    </row>
    <row r="5" spans="1:30" s="33" customFormat="1" ht="44.25" customHeight="1">
      <c r="A5" s="36">
        <v>2</v>
      </c>
      <c r="B5" s="8" t="s">
        <v>26</v>
      </c>
      <c r="C5" s="8" t="s">
        <v>53</v>
      </c>
      <c r="D5" s="8" t="s">
        <v>68</v>
      </c>
      <c r="E5" s="9">
        <v>21</v>
      </c>
      <c r="F5" s="9">
        <v>1</v>
      </c>
      <c r="G5" s="9">
        <v>1</v>
      </c>
      <c r="H5" s="10">
        <f t="shared" si="0"/>
        <v>200</v>
      </c>
      <c r="I5" s="5">
        <f t="shared" si="1"/>
        <v>200</v>
      </c>
      <c r="J5" s="37">
        <v>36</v>
      </c>
      <c r="K5" s="37">
        <v>2</v>
      </c>
      <c r="L5" s="37">
        <v>0.5</v>
      </c>
      <c r="M5" s="10">
        <f t="shared" si="2"/>
        <v>97.222222222222229</v>
      </c>
      <c r="N5" s="5">
        <f t="shared" si="3"/>
        <v>98</v>
      </c>
      <c r="O5" s="9">
        <v>23</v>
      </c>
      <c r="P5" s="85">
        <v>1</v>
      </c>
      <c r="Q5" s="82">
        <v>0.25</v>
      </c>
      <c r="R5" s="10">
        <f t="shared" si="4"/>
        <v>50</v>
      </c>
      <c r="S5" s="5">
        <f t="shared" si="5"/>
        <v>50</v>
      </c>
      <c r="T5" s="9">
        <v>24</v>
      </c>
      <c r="U5" s="85">
        <v>2</v>
      </c>
      <c r="V5" s="9">
        <v>0.5</v>
      </c>
      <c r="W5" s="10">
        <f t="shared" si="6"/>
        <v>95.833333333333329</v>
      </c>
      <c r="X5" s="5">
        <f t="shared" si="7"/>
        <v>96</v>
      </c>
      <c r="Y5" s="9">
        <v>28</v>
      </c>
      <c r="Z5" s="85">
        <v>1</v>
      </c>
      <c r="AA5" s="9">
        <v>1</v>
      </c>
      <c r="AB5" s="10">
        <f t="shared" si="8"/>
        <v>200</v>
      </c>
      <c r="AC5" s="5">
        <f t="shared" si="9"/>
        <v>200</v>
      </c>
      <c r="AD5" s="34">
        <f>LARGE(CHOOSE({1,2,3,4}, N5,S5,X5,AC5),1)+LARGE(CHOOSE({1,2,3,4}, N5,S5,X5,AC5),2)+I5</f>
        <v>498</v>
      </c>
    </row>
    <row r="6" spans="1:30" ht="44.25" customHeight="1">
      <c r="A6" s="36">
        <v>3</v>
      </c>
      <c r="B6" s="8" t="s">
        <v>31</v>
      </c>
      <c r="C6" s="8" t="s">
        <v>58</v>
      </c>
      <c r="D6" s="8" t="s">
        <v>69</v>
      </c>
      <c r="E6" s="9">
        <v>21</v>
      </c>
      <c r="F6" s="9">
        <v>2</v>
      </c>
      <c r="G6" s="9">
        <v>1</v>
      </c>
      <c r="H6" s="10">
        <f t="shared" si="0"/>
        <v>190.47619047619048</v>
      </c>
      <c r="I6" s="5">
        <f t="shared" si="1"/>
        <v>191</v>
      </c>
      <c r="J6" s="37">
        <v>36</v>
      </c>
      <c r="K6" s="38">
        <v>3</v>
      </c>
      <c r="L6" s="37">
        <v>0.5</v>
      </c>
      <c r="M6" s="10">
        <f t="shared" si="2"/>
        <v>94.444444444444443</v>
      </c>
      <c r="N6" s="5">
        <f t="shared" si="3"/>
        <v>95</v>
      </c>
      <c r="O6" s="9">
        <v>23</v>
      </c>
      <c r="P6" s="85">
        <v>2</v>
      </c>
      <c r="Q6" s="82">
        <v>0.25</v>
      </c>
      <c r="R6" s="10">
        <f t="shared" si="4"/>
        <v>47.826086956521742</v>
      </c>
      <c r="S6" s="5">
        <f t="shared" si="5"/>
        <v>48</v>
      </c>
      <c r="T6" s="9">
        <v>24</v>
      </c>
      <c r="U6" s="85">
        <v>4</v>
      </c>
      <c r="V6" s="9">
        <v>0.5</v>
      </c>
      <c r="W6" s="10">
        <f t="shared" si="6"/>
        <v>87.5</v>
      </c>
      <c r="X6" s="5">
        <f t="shared" si="7"/>
        <v>88</v>
      </c>
      <c r="Y6" s="9">
        <v>28</v>
      </c>
      <c r="Z6" s="85">
        <v>3</v>
      </c>
      <c r="AA6" s="9">
        <v>1</v>
      </c>
      <c r="AB6" s="10">
        <f t="shared" si="8"/>
        <v>185.71428571428572</v>
      </c>
      <c r="AC6" s="5">
        <f t="shared" si="9"/>
        <v>186</v>
      </c>
      <c r="AD6" s="34">
        <f>LARGE(CHOOSE({1,2,3,4}, N6,S6,X6,AC6),1)+LARGE(CHOOSE({1,2,3,4}, N6,S6,X6,AC6),2)+I6</f>
        <v>472</v>
      </c>
    </row>
    <row r="7" spans="1:30" ht="44.25" customHeight="1">
      <c r="A7" s="36">
        <v>4</v>
      </c>
      <c r="B7" s="8" t="s">
        <v>151</v>
      </c>
      <c r="C7" s="8" t="s">
        <v>110</v>
      </c>
      <c r="D7" s="8" t="s">
        <v>68</v>
      </c>
      <c r="E7" s="9">
        <v>21</v>
      </c>
      <c r="F7" s="9">
        <v>3</v>
      </c>
      <c r="G7" s="9">
        <v>1</v>
      </c>
      <c r="H7" s="10">
        <f t="shared" si="0"/>
        <v>180.95238095238096</v>
      </c>
      <c r="I7" s="5">
        <f t="shared" si="1"/>
        <v>181</v>
      </c>
      <c r="J7" s="37">
        <v>36</v>
      </c>
      <c r="K7" s="38">
        <v>1</v>
      </c>
      <c r="L7" s="37">
        <v>0.5</v>
      </c>
      <c r="M7" s="10">
        <f t="shared" si="2"/>
        <v>100</v>
      </c>
      <c r="N7" s="5">
        <f t="shared" si="3"/>
        <v>100</v>
      </c>
      <c r="O7" s="82">
        <v>23</v>
      </c>
      <c r="P7" s="85">
        <v>3</v>
      </c>
      <c r="Q7" s="82">
        <v>0.25</v>
      </c>
      <c r="R7" s="10">
        <f t="shared" si="4"/>
        <v>45.652173913043477</v>
      </c>
      <c r="S7" s="5">
        <f t="shared" si="5"/>
        <v>46</v>
      </c>
      <c r="T7" s="9">
        <v>24</v>
      </c>
      <c r="U7" s="9">
        <v>1</v>
      </c>
      <c r="V7" s="9">
        <v>0.5</v>
      </c>
      <c r="W7" s="10">
        <f t="shared" si="6"/>
        <v>100</v>
      </c>
      <c r="X7" s="5">
        <f t="shared" si="7"/>
        <v>100</v>
      </c>
      <c r="Y7" s="9">
        <v>28</v>
      </c>
      <c r="Z7" s="9">
        <v>5</v>
      </c>
      <c r="AA7" s="9">
        <v>1</v>
      </c>
      <c r="AB7" s="10">
        <f t="shared" si="8"/>
        <v>171.42857142857142</v>
      </c>
      <c r="AC7" s="5">
        <f t="shared" si="9"/>
        <v>172</v>
      </c>
      <c r="AD7" s="34">
        <f>LARGE(CHOOSE({1,2,3,4}, N7,S7,X7,AC7),1)+LARGE(CHOOSE({1,2,3,4}, N7,S7,X7,AC7),2)+I7</f>
        <v>453</v>
      </c>
    </row>
    <row r="8" spans="1:30" ht="44.25" customHeight="1">
      <c r="A8" s="36">
        <v>5</v>
      </c>
      <c r="B8" s="52" t="s">
        <v>39</v>
      </c>
      <c r="C8" s="52" t="s">
        <v>65</v>
      </c>
      <c r="D8" s="52" t="s">
        <v>68</v>
      </c>
      <c r="E8" s="9">
        <v>21</v>
      </c>
      <c r="F8" s="146">
        <v>6</v>
      </c>
      <c r="G8" s="9">
        <v>1</v>
      </c>
      <c r="H8" s="10">
        <f t="shared" si="0"/>
        <v>152.38095238095238</v>
      </c>
      <c r="I8" s="5">
        <f t="shared" si="1"/>
        <v>153</v>
      </c>
      <c r="J8" s="37">
        <v>36</v>
      </c>
      <c r="K8" s="38">
        <v>8</v>
      </c>
      <c r="L8" s="37">
        <v>0.5</v>
      </c>
      <c r="M8" s="10">
        <f t="shared" si="2"/>
        <v>80.555555555555557</v>
      </c>
      <c r="N8" s="5">
        <f t="shared" si="3"/>
        <v>81</v>
      </c>
      <c r="O8" s="9">
        <v>23</v>
      </c>
      <c r="P8" s="85">
        <v>9</v>
      </c>
      <c r="Q8" s="82">
        <v>0.25</v>
      </c>
      <c r="R8" s="10">
        <f t="shared" si="4"/>
        <v>32.608695652173914</v>
      </c>
      <c r="S8" s="5">
        <f t="shared" si="5"/>
        <v>33</v>
      </c>
      <c r="T8" s="9">
        <v>24</v>
      </c>
      <c r="U8" s="85">
        <v>5</v>
      </c>
      <c r="V8" s="9">
        <v>0.5</v>
      </c>
      <c r="W8" s="10">
        <f t="shared" si="6"/>
        <v>83.333333333333329</v>
      </c>
      <c r="X8" s="5">
        <f t="shared" si="7"/>
        <v>84</v>
      </c>
      <c r="Y8" s="9">
        <v>28</v>
      </c>
      <c r="Z8" s="85">
        <v>2</v>
      </c>
      <c r="AA8" s="9">
        <v>1</v>
      </c>
      <c r="AB8" s="10">
        <f t="shared" si="8"/>
        <v>192.85714285714286</v>
      </c>
      <c r="AC8" s="5">
        <f t="shared" si="9"/>
        <v>193</v>
      </c>
      <c r="AD8" s="34">
        <f>LARGE(CHOOSE({1,2,3,4}, N8,S8,X8,AC8),1)+LARGE(CHOOSE({1,2,3,4}, N8,S8,X8,AC8),2)+I8</f>
        <v>430</v>
      </c>
    </row>
    <row r="9" spans="1:30" ht="44.25" customHeight="1">
      <c r="A9" s="36">
        <v>6</v>
      </c>
      <c r="B9" s="52" t="s">
        <v>30</v>
      </c>
      <c r="C9" s="52" t="s">
        <v>72</v>
      </c>
      <c r="D9" s="52" t="s">
        <v>69</v>
      </c>
      <c r="E9" s="9">
        <v>21</v>
      </c>
      <c r="F9" s="146">
        <v>5</v>
      </c>
      <c r="G9" s="9">
        <v>1</v>
      </c>
      <c r="H9" s="10">
        <f t="shared" si="0"/>
        <v>161.9047619047619</v>
      </c>
      <c r="I9" s="5">
        <f t="shared" si="1"/>
        <v>162</v>
      </c>
      <c r="J9" s="37">
        <v>36</v>
      </c>
      <c r="K9" s="38">
        <v>6</v>
      </c>
      <c r="L9" s="37">
        <v>0.5</v>
      </c>
      <c r="M9" s="10">
        <f t="shared" si="2"/>
        <v>86.111111111111114</v>
      </c>
      <c r="N9" s="5">
        <f t="shared" si="3"/>
        <v>87</v>
      </c>
      <c r="O9" s="9">
        <v>23</v>
      </c>
      <c r="P9" s="85">
        <v>6</v>
      </c>
      <c r="Q9" s="82">
        <v>0.25</v>
      </c>
      <c r="R9" s="10">
        <f t="shared" si="4"/>
        <v>39.130434782608695</v>
      </c>
      <c r="S9" s="5">
        <f t="shared" si="5"/>
        <v>40</v>
      </c>
      <c r="T9" s="9">
        <v>24</v>
      </c>
      <c r="U9" s="85">
        <v>3</v>
      </c>
      <c r="V9" s="9">
        <v>0.5</v>
      </c>
      <c r="W9" s="10">
        <f t="shared" si="6"/>
        <v>91.666666666666671</v>
      </c>
      <c r="X9" s="5">
        <f t="shared" si="7"/>
        <v>92</v>
      </c>
      <c r="Y9" s="9">
        <v>28</v>
      </c>
      <c r="Z9" s="85">
        <v>7</v>
      </c>
      <c r="AA9" s="9">
        <v>1</v>
      </c>
      <c r="AB9" s="10">
        <f t="shared" si="8"/>
        <v>157.14285714285714</v>
      </c>
      <c r="AC9" s="5">
        <f t="shared" si="9"/>
        <v>158</v>
      </c>
      <c r="AD9" s="34">
        <f>LARGE(CHOOSE({1,2,3,4}, N9,S9,X9,AC9),1)+LARGE(CHOOSE({1,2,3,4}, N9,S9,X9,AC9),2)+I9</f>
        <v>412</v>
      </c>
    </row>
    <row r="10" spans="1:30" s="33" customFormat="1" ht="44.25" customHeight="1">
      <c r="A10" s="36">
        <v>7</v>
      </c>
      <c r="B10" s="8" t="s">
        <v>36</v>
      </c>
      <c r="C10" s="8" t="s">
        <v>63</v>
      </c>
      <c r="D10" s="8" t="s">
        <v>68</v>
      </c>
      <c r="E10" s="9">
        <v>21</v>
      </c>
      <c r="F10" s="9">
        <v>4</v>
      </c>
      <c r="G10" s="9">
        <v>1</v>
      </c>
      <c r="H10" s="10">
        <f t="shared" si="0"/>
        <v>171.42857142857142</v>
      </c>
      <c r="I10" s="5">
        <f t="shared" si="1"/>
        <v>172</v>
      </c>
      <c r="J10" s="37">
        <v>36</v>
      </c>
      <c r="K10" s="38">
        <v>7</v>
      </c>
      <c r="L10" s="37">
        <v>0.5</v>
      </c>
      <c r="M10" s="10">
        <f t="shared" si="2"/>
        <v>83.333333333333329</v>
      </c>
      <c r="N10" s="5">
        <f t="shared" si="3"/>
        <v>84</v>
      </c>
      <c r="O10" s="82">
        <v>23</v>
      </c>
      <c r="P10" s="85">
        <v>10</v>
      </c>
      <c r="Q10" s="82">
        <v>0.25</v>
      </c>
      <c r="R10" s="10">
        <f t="shared" si="4"/>
        <v>30.434782608695652</v>
      </c>
      <c r="S10" s="5">
        <f t="shared" si="5"/>
        <v>31</v>
      </c>
      <c r="T10" s="9">
        <v>24</v>
      </c>
      <c r="U10" s="85">
        <v>6</v>
      </c>
      <c r="V10" s="9">
        <v>0.5</v>
      </c>
      <c r="W10" s="10">
        <f t="shared" si="6"/>
        <v>79.166666666666671</v>
      </c>
      <c r="X10" s="5">
        <f t="shared" si="7"/>
        <v>80</v>
      </c>
      <c r="Y10" s="9">
        <v>28</v>
      </c>
      <c r="Z10" s="85">
        <v>10</v>
      </c>
      <c r="AA10" s="9">
        <v>1</v>
      </c>
      <c r="AB10" s="10">
        <f t="shared" si="8"/>
        <v>135.71428571428572</v>
      </c>
      <c r="AC10" s="5">
        <f t="shared" si="9"/>
        <v>136</v>
      </c>
      <c r="AD10" s="34">
        <f>LARGE(CHOOSE({1,2,3,4}, N10,S10,X10,AC10),1)+LARGE(CHOOSE({1,2,3,4}, N10,S10,X10,AC10),2)+I10</f>
        <v>392</v>
      </c>
    </row>
    <row r="11" spans="1:30" ht="44.25" customHeight="1">
      <c r="A11" s="36">
        <v>8</v>
      </c>
      <c r="B11" s="52" t="s">
        <v>33</v>
      </c>
      <c r="C11" s="52" t="s">
        <v>60</v>
      </c>
      <c r="D11" s="52" t="s">
        <v>75</v>
      </c>
      <c r="E11" s="9">
        <v>21</v>
      </c>
      <c r="F11" s="146">
        <v>8</v>
      </c>
      <c r="G11" s="9">
        <v>1</v>
      </c>
      <c r="H11" s="10">
        <f t="shared" si="0"/>
        <v>133.33333333333334</v>
      </c>
      <c r="I11" s="5">
        <f t="shared" si="1"/>
        <v>134</v>
      </c>
      <c r="J11" s="37">
        <v>36</v>
      </c>
      <c r="K11" s="38">
        <v>10</v>
      </c>
      <c r="L11" s="37">
        <v>0.5</v>
      </c>
      <c r="M11" s="10">
        <f t="shared" si="2"/>
        <v>75</v>
      </c>
      <c r="N11" s="5">
        <f t="shared" si="3"/>
        <v>75</v>
      </c>
      <c r="O11" s="9">
        <v>23</v>
      </c>
      <c r="P11" s="85">
        <v>8</v>
      </c>
      <c r="Q11" s="82">
        <v>0.25</v>
      </c>
      <c r="R11" s="10">
        <f t="shared" si="4"/>
        <v>34.782608695652172</v>
      </c>
      <c r="S11" s="5">
        <f t="shared" si="5"/>
        <v>35</v>
      </c>
      <c r="T11" s="9">
        <v>24</v>
      </c>
      <c r="U11" s="85">
        <v>8</v>
      </c>
      <c r="V11" s="9">
        <v>0.5</v>
      </c>
      <c r="W11" s="10">
        <f t="shared" si="6"/>
        <v>70.833333333333329</v>
      </c>
      <c r="X11" s="5">
        <f t="shared" si="7"/>
        <v>71</v>
      </c>
      <c r="Y11" s="9">
        <v>28</v>
      </c>
      <c r="Z11" s="85">
        <v>6</v>
      </c>
      <c r="AA11" s="9">
        <v>1</v>
      </c>
      <c r="AB11" s="10">
        <f t="shared" si="8"/>
        <v>164.28571428571428</v>
      </c>
      <c r="AC11" s="5">
        <f t="shared" si="9"/>
        <v>165</v>
      </c>
      <c r="AD11" s="34">
        <f>LARGE(CHOOSE({1,2,3,4}, N11,S11,X11,AC11),1)+LARGE(CHOOSE({1,2,3,4}, N11,S11,X11,AC11),2)+I11</f>
        <v>374</v>
      </c>
    </row>
    <row r="12" spans="1:30" ht="44.25" customHeight="1">
      <c r="A12" s="36">
        <v>9</v>
      </c>
      <c r="B12" s="8" t="s">
        <v>27</v>
      </c>
      <c r="C12" s="8" t="s">
        <v>54</v>
      </c>
      <c r="D12" s="8" t="s">
        <v>68</v>
      </c>
      <c r="E12" s="9">
        <v>21</v>
      </c>
      <c r="F12" s="9">
        <v>10</v>
      </c>
      <c r="G12" s="9">
        <v>1</v>
      </c>
      <c r="H12" s="10">
        <f t="shared" si="0"/>
        <v>114.28571428571429</v>
      </c>
      <c r="I12" s="5">
        <f t="shared" si="1"/>
        <v>115</v>
      </c>
      <c r="J12" s="37">
        <v>36</v>
      </c>
      <c r="K12" s="38">
        <v>12</v>
      </c>
      <c r="L12" s="37">
        <v>0.5</v>
      </c>
      <c r="M12" s="10">
        <f t="shared" si="2"/>
        <v>69.444444444444443</v>
      </c>
      <c r="N12" s="5">
        <f t="shared" si="3"/>
        <v>70</v>
      </c>
      <c r="O12" s="82">
        <v>23</v>
      </c>
      <c r="P12" s="85">
        <v>5</v>
      </c>
      <c r="Q12" s="82">
        <v>0.25</v>
      </c>
      <c r="R12" s="10">
        <f t="shared" si="4"/>
        <v>41.304347826086953</v>
      </c>
      <c r="S12" s="5">
        <f t="shared" si="5"/>
        <v>42</v>
      </c>
      <c r="T12" s="9">
        <v>24</v>
      </c>
      <c r="U12" s="85" t="s">
        <v>40</v>
      </c>
      <c r="V12" s="9">
        <v>0.5</v>
      </c>
      <c r="W12" s="10">
        <v>0</v>
      </c>
      <c r="X12" s="5">
        <f t="shared" si="7"/>
        <v>0</v>
      </c>
      <c r="Y12" s="9">
        <v>28</v>
      </c>
      <c r="Z12" s="85">
        <v>4</v>
      </c>
      <c r="AA12" s="9">
        <v>1</v>
      </c>
      <c r="AB12" s="10">
        <f t="shared" si="8"/>
        <v>178.57142857142858</v>
      </c>
      <c r="AC12" s="5">
        <f t="shared" si="9"/>
        <v>179</v>
      </c>
      <c r="AD12" s="34">
        <f>LARGE(CHOOSE({1,2,3,4}, N12,S12,X12,AC12),1)+LARGE(CHOOSE({1,2,3,4}, N12,S12,X12,AC12),2)+I12</f>
        <v>364</v>
      </c>
    </row>
    <row r="13" spans="1:30" ht="44.25" customHeight="1">
      <c r="A13" s="36">
        <v>10</v>
      </c>
      <c r="B13" s="8" t="s">
        <v>295</v>
      </c>
      <c r="C13" s="8" t="s">
        <v>57</v>
      </c>
      <c r="D13" s="8" t="s">
        <v>70</v>
      </c>
      <c r="E13" s="9">
        <v>21</v>
      </c>
      <c r="F13" s="9">
        <v>7</v>
      </c>
      <c r="G13" s="9">
        <v>1</v>
      </c>
      <c r="H13" s="10">
        <f t="shared" si="0"/>
        <v>142.85714285714286</v>
      </c>
      <c r="I13" s="5">
        <f t="shared" si="1"/>
        <v>143</v>
      </c>
      <c r="J13" s="37">
        <v>36</v>
      </c>
      <c r="K13" s="38">
        <v>5</v>
      </c>
      <c r="L13" s="37">
        <v>0.5</v>
      </c>
      <c r="M13" s="10">
        <f t="shared" si="2"/>
        <v>88.888888888888886</v>
      </c>
      <c r="N13" s="5">
        <f t="shared" si="3"/>
        <v>89</v>
      </c>
      <c r="O13" s="82">
        <v>23</v>
      </c>
      <c r="P13" s="85">
        <v>7</v>
      </c>
      <c r="Q13" s="82">
        <v>0.25</v>
      </c>
      <c r="R13" s="10">
        <f t="shared" si="4"/>
        <v>36.956521739130437</v>
      </c>
      <c r="S13" s="5">
        <f t="shared" si="5"/>
        <v>37</v>
      </c>
      <c r="T13" s="9">
        <v>24</v>
      </c>
      <c r="U13" s="85">
        <v>2</v>
      </c>
      <c r="V13" s="9">
        <v>0.5</v>
      </c>
      <c r="W13" s="10">
        <f>200*(T13+1-U13)*V13/T13</f>
        <v>95.833333333333329</v>
      </c>
      <c r="X13" s="5">
        <f t="shared" si="7"/>
        <v>96</v>
      </c>
      <c r="Y13" s="9">
        <v>28</v>
      </c>
      <c r="Z13" s="85">
        <v>24</v>
      </c>
      <c r="AA13" s="9">
        <v>1</v>
      </c>
      <c r="AB13" s="37" t="s">
        <v>374</v>
      </c>
      <c r="AC13" s="5">
        <v>0</v>
      </c>
      <c r="AD13" s="34">
        <f>LARGE(CHOOSE({1,2,3,4}, N13,S13,X13,AC13),1)+LARGE(CHOOSE({1,2,3,4}, N13,S13,X13,AC13),2)+I13</f>
        <v>328</v>
      </c>
    </row>
    <row r="14" spans="1:30" ht="44.25" customHeight="1">
      <c r="A14" s="36">
        <v>11</v>
      </c>
      <c r="B14" s="8" t="s">
        <v>86</v>
      </c>
      <c r="C14" s="8" t="s">
        <v>88</v>
      </c>
      <c r="D14" s="8" t="s">
        <v>69</v>
      </c>
      <c r="E14" s="9">
        <v>21</v>
      </c>
      <c r="F14" s="9">
        <v>12</v>
      </c>
      <c r="G14" s="9">
        <v>1</v>
      </c>
      <c r="H14" s="10">
        <f t="shared" si="0"/>
        <v>95.238095238095241</v>
      </c>
      <c r="I14" s="5">
        <f t="shared" si="1"/>
        <v>96</v>
      </c>
      <c r="J14" s="37">
        <v>36</v>
      </c>
      <c r="K14" s="38">
        <v>15</v>
      </c>
      <c r="L14" s="37">
        <v>0.5</v>
      </c>
      <c r="M14" s="10">
        <f t="shared" si="2"/>
        <v>61.111111111111114</v>
      </c>
      <c r="N14" s="5">
        <f t="shared" si="3"/>
        <v>62</v>
      </c>
      <c r="O14" s="9">
        <v>23</v>
      </c>
      <c r="P14" s="85">
        <v>14</v>
      </c>
      <c r="Q14" s="82">
        <v>0.25</v>
      </c>
      <c r="R14" s="10">
        <f t="shared" si="4"/>
        <v>21.739130434782609</v>
      </c>
      <c r="S14" s="5">
        <f t="shared" si="5"/>
        <v>22</v>
      </c>
      <c r="T14" s="9">
        <v>24</v>
      </c>
      <c r="U14" s="85">
        <v>10</v>
      </c>
      <c r="V14" s="9">
        <v>0.5</v>
      </c>
      <c r="W14" s="10">
        <f>200*(T14+1-U14)*V14/T14</f>
        <v>62.5</v>
      </c>
      <c r="X14" s="5">
        <f t="shared" si="7"/>
        <v>63</v>
      </c>
      <c r="Y14" s="9">
        <v>28</v>
      </c>
      <c r="Z14" s="85">
        <v>11</v>
      </c>
      <c r="AA14" s="9">
        <v>1</v>
      </c>
      <c r="AB14" s="10">
        <f>200*(Y14+1-Z14)*AA14/Y14</f>
        <v>128.57142857142858</v>
      </c>
      <c r="AC14" s="5">
        <f t="shared" ref="AC14:AC45" si="10">ROUNDUP(AB14,0)</f>
        <v>129</v>
      </c>
      <c r="AD14" s="34">
        <f>LARGE(CHOOSE({1,2,3,4}, N14,S14,X14,AC14),1)+LARGE(CHOOSE({1,2,3,4}, N14,S14,X14,AC14),2)+I14</f>
        <v>288</v>
      </c>
    </row>
    <row r="15" spans="1:30" ht="44.25" customHeight="1">
      <c r="A15" s="36">
        <v>12</v>
      </c>
      <c r="B15" s="17" t="s">
        <v>169</v>
      </c>
      <c r="C15" s="17" t="s">
        <v>195</v>
      </c>
      <c r="D15" s="17" t="s">
        <v>74</v>
      </c>
      <c r="E15" s="9">
        <v>21</v>
      </c>
      <c r="F15" s="82">
        <v>9</v>
      </c>
      <c r="G15" s="9">
        <v>1</v>
      </c>
      <c r="H15" s="10">
        <f t="shared" si="0"/>
        <v>123.80952380952381</v>
      </c>
      <c r="I15" s="5">
        <f t="shared" si="1"/>
        <v>124</v>
      </c>
      <c r="J15" s="37">
        <v>36</v>
      </c>
      <c r="K15" s="9">
        <v>9</v>
      </c>
      <c r="L15" s="37">
        <v>0.5</v>
      </c>
      <c r="M15" s="10">
        <f t="shared" si="2"/>
        <v>77.777777777777771</v>
      </c>
      <c r="N15" s="2">
        <v>0</v>
      </c>
      <c r="O15" s="82">
        <v>23</v>
      </c>
      <c r="P15" s="9">
        <v>17</v>
      </c>
      <c r="Q15" s="82">
        <v>0.25</v>
      </c>
      <c r="R15" s="10">
        <f t="shared" si="4"/>
        <v>15.217391304347826</v>
      </c>
      <c r="S15" s="5">
        <f t="shared" si="5"/>
        <v>16</v>
      </c>
      <c r="T15" s="9">
        <v>24</v>
      </c>
      <c r="U15" s="85" t="s">
        <v>40</v>
      </c>
      <c r="V15" s="9">
        <v>0.5</v>
      </c>
      <c r="W15" s="10">
        <v>0</v>
      </c>
      <c r="X15" s="5">
        <f t="shared" si="7"/>
        <v>0</v>
      </c>
      <c r="Y15" s="9">
        <v>28</v>
      </c>
      <c r="Z15" s="85">
        <v>9</v>
      </c>
      <c r="AA15" s="9">
        <v>1</v>
      </c>
      <c r="AB15" s="10">
        <f>200*(Y15+1-Z15)*AA15/Y15</f>
        <v>142.85714285714286</v>
      </c>
      <c r="AC15" s="5">
        <f t="shared" si="10"/>
        <v>143</v>
      </c>
      <c r="AD15" s="34">
        <f>LARGE(CHOOSE({1,2,3,4}, N15,S15,X15,AC15),1)+LARGE(CHOOSE({1,2,3,4}, N15,S15,X15,AC15),2)+I15</f>
        <v>283</v>
      </c>
    </row>
    <row r="16" spans="1:30" ht="44.25" customHeight="1">
      <c r="A16" s="36">
        <v>13</v>
      </c>
      <c r="B16" s="17" t="s">
        <v>175</v>
      </c>
      <c r="C16" s="17" t="s">
        <v>184</v>
      </c>
      <c r="D16" s="17" t="s">
        <v>68</v>
      </c>
      <c r="E16" s="9">
        <v>21</v>
      </c>
      <c r="F16" s="82">
        <v>13</v>
      </c>
      <c r="G16" s="9">
        <v>1</v>
      </c>
      <c r="H16" s="10">
        <f t="shared" si="0"/>
        <v>85.714285714285708</v>
      </c>
      <c r="I16" s="5">
        <f t="shared" si="1"/>
        <v>86</v>
      </c>
      <c r="J16" s="9">
        <v>36</v>
      </c>
      <c r="K16" s="9">
        <v>17</v>
      </c>
      <c r="L16" s="37">
        <v>0.5</v>
      </c>
      <c r="M16" s="10">
        <f t="shared" si="2"/>
        <v>55.555555555555557</v>
      </c>
      <c r="N16" s="2">
        <f>ROUNDUP(M16,0)</f>
        <v>56</v>
      </c>
      <c r="O16" s="9">
        <v>23</v>
      </c>
      <c r="P16" s="85" t="s">
        <v>40</v>
      </c>
      <c r="Q16" s="82">
        <v>0.25</v>
      </c>
      <c r="R16" s="10">
        <v>0</v>
      </c>
      <c r="S16" s="5">
        <f t="shared" si="5"/>
        <v>0</v>
      </c>
      <c r="T16" s="9">
        <v>24</v>
      </c>
      <c r="U16" s="85">
        <v>13</v>
      </c>
      <c r="V16" s="9">
        <v>0.5</v>
      </c>
      <c r="W16" s="10">
        <f>200*(T16+1-U16)*V16/T16</f>
        <v>50</v>
      </c>
      <c r="X16" s="5">
        <f t="shared" si="7"/>
        <v>50</v>
      </c>
      <c r="Y16" s="9">
        <v>28</v>
      </c>
      <c r="Z16" s="85">
        <v>12</v>
      </c>
      <c r="AA16" s="9">
        <v>1</v>
      </c>
      <c r="AB16" s="10">
        <f>200*(Y16+1-Z16)*AA16/Y16</f>
        <v>121.42857142857143</v>
      </c>
      <c r="AC16" s="5">
        <f t="shared" si="10"/>
        <v>122</v>
      </c>
      <c r="AD16" s="34">
        <f>LARGE(CHOOSE({1,2,3,4}, N16,S16,X16,AC16),1)+LARGE(CHOOSE({1,2,3,4}, N16,S16,X16,AC16),2)+I16</f>
        <v>264</v>
      </c>
    </row>
    <row r="17" spans="1:30" ht="44.25" customHeight="1">
      <c r="A17" s="36">
        <v>14</v>
      </c>
      <c r="B17" s="17" t="s">
        <v>170</v>
      </c>
      <c r="C17" s="17" t="s">
        <v>196</v>
      </c>
      <c r="D17" s="17" t="s">
        <v>121</v>
      </c>
      <c r="E17" s="9">
        <v>21</v>
      </c>
      <c r="F17" s="82">
        <v>14</v>
      </c>
      <c r="G17" s="9">
        <v>1</v>
      </c>
      <c r="H17" s="10">
        <f t="shared" si="0"/>
        <v>76.19047619047619</v>
      </c>
      <c r="I17" s="5">
        <f t="shared" si="1"/>
        <v>77</v>
      </c>
      <c r="J17" s="37">
        <v>36</v>
      </c>
      <c r="K17" s="9">
        <v>20</v>
      </c>
      <c r="L17" s="37">
        <v>0.5</v>
      </c>
      <c r="M17" s="10">
        <f t="shared" si="2"/>
        <v>47.222222222222221</v>
      </c>
      <c r="N17" s="2">
        <v>0</v>
      </c>
      <c r="O17" s="82">
        <v>23</v>
      </c>
      <c r="P17" s="9">
        <v>18</v>
      </c>
      <c r="Q17" s="82">
        <v>0.25</v>
      </c>
      <c r="R17" s="10">
        <f>200*(O17+1-P17)*Q17/O17</f>
        <v>13.043478260869565</v>
      </c>
      <c r="S17" s="5">
        <f t="shared" si="5"/>
        <v>14</v>
      </c>
      <c r="T17" s="9">
        <v>24</v>
      </c>
      <c r="U17" s="85">
        <v>18</v>
      </c>
      <c r="V17" s="9">
        <v>0.5</v>
      </c>
      <c r="W17" s="10">
        <f>200*(T17+1-U17)*V17/T17</f>
        <v>29.166666666666668</v>
      </c>
      <c r="X17" s="5">
        <f t="shared" si="7"/>
        <v>30</v>
      </c>
      <c r="Y17" s="9">
        <v>28</v>
      </c>
      <c r="Z17" s="85">
        <v>13</v>
      </c>
      <c r="AA17" s="9">
        <v>1</v>
      </c>
      <c r="AB17" s="10">
        <f>200*(Y17+1-Z17)*AA17/Y17</f>
        <v>114.28571428571429</v>
      </c>
      <c r="AC17" s="5">
        <f t="shared" si="10"/>
        <v>115</v>
      </c>
      <c r="AD17" s="34">
        <f>LARGE(CHOOSE({1,2,3,4}, N17,S17,X17,AC17),1)+LARGE(CHOOSE({1,2,3,4}, N17,S17,X17,AC17),2)+I17</f>
        <v>222</v>
      </c>
    </row>
    <row r="18" spans="1:30" ht="44.25" customHeight="1">
      <c r="A18" s="36">
        <v>15</v>
      </c>
      <c r="B18" s="8" t="s">
        <v>35</v>
      </c>
      <c r="C18" s="8" t="s">
        <v>62</v>
      </c>
      <c r="D18" s="8" t="s">
        <v>69</v>
      </c>
      <c r="E18" s="9">
        <v>21</v>
      </c>
      <c r="F18" s="146" t="s">
        <v>40</v>
      </c>
      <c r="G18" s="9">
        <v>1</v>
      </c>
      <c r="H18" s="10">
        <v>0</v>
      </c>
      <c r="I18" s="5">
        <f t="shared" si="1"/>
        <v>0</v>
      </c>
      <c r="J18" s="37">
        <v>36</v>
      </c>
      <c r="K18" s="38" t="s">
        <v>40</v>
      </c>
      <c r="L18" s="37">
        <v>0.5</v>
      </c>
      <c r="M18" s="10">
        <v>0</v>
      </c>
      <c r="N18" s="5">
        <f t="shared" ref="N18:N53" si="11">ROUNDUP(M18,0)</f>
        <v>0</v>
      </c>
      <c r="O18" s="9">
        <v>23</v>
      </c>
      <c r="P18" s="85">
        <v>12</v>
      </c>
      <c r="Q18" s="82">
        <v>0.25</v>
      </c>
      <c r="R18" s="10">
        <f>200*(O18+1-P18)*Q18/O18</f>
        <v>26.086956521739129</v>
      </c>
      <c r="S18" s="5">
        <f t="shared" si="5"/>
        <v>27</v>
      </c>
      <c r="T18" s="9">
        <v>24</v>
      </c>
      <c r="U18" s="85" t="s">
        <v>40</v>
      </c>
      <c r="V18" s="9">
        <v>0.5</v>
      </c>
      <c r="W18" s="10">
        <v>0</v>
      </c>
      <c r="X18" s="5">
        <f t="shared" si="7"/>
        <v>0</v>
      </c>
      <c r="Y18" s="9">
        <v>28</v>
      </c>
      <c r="Z18" s="85">
        <v>8</v>
      </c>
      <c r="AA18" s="9">
        <v>1</v>
      </c>
      <c r="AB18" s="10">
        <f>200*(Y18+1-Z18)*AA18/Y18</f>
        <v>150</v>
      </c>
      <c r="AC18" s="5">
        <f t="shared" si="10"/>
        <v>150</v>
      </c>
      <c r="AD18" s="34">
        <f>LARGE(CHOOSE({1,2,3,4}, N18,S18,X18,AC18),1)+LARGE(CHOOSE({1,2,3,4}, N18,S18,X18,AC18),2)+I18</f>
        <v>177</v>
      </c>
    </row>
    <row r="19" spans="1:30" ht="44.25" customHeight="1">
      <c r="A19" s="36">
        <v>16</v>
      </c>
      <c r="B19" s="17" t="s">
        <v>174</v>
      </c>
      <c r="C19" s="17" t="s">
        <v>183</v>
      </c>
      <c r="D19" s="17" t="s">
        <v>121</v>
      </c>
      <c r="E19" s="9">
        <v>21</v>
      </c>
      <c r="F19" s="82">
        <v>17</v>
      </c>
      <c r="G19" s="9">
        <v>1</v>
      </c>
      <c r="H19" s="10">
        <f>200*(E19+1-F19)*G19/E19</f>
        <v>47.61904761904762</v>
      </c>
      <c r="I19" s="5">
        <f t="shared" si="1"/>
        <v>48</v>
      </c>
      <c r="J19" s="9">
        <v>36</v>
      </c>
      <c r="K19" s="9">
        <v>16</v>
      </c>
      <c r="L19" s="37">
        <v>0.5</v>
      </c>
      <c r="M19" s="10">
        <f>200*(J19+1-K19)*L19/J19</f>
        <v>58.333333333333336</v>
      </c>
      <c r="N19" s="2">
        <f t="shared" si="11"/>
        <v>59</v>
      </c>
      <c r="O19" s="9">
        <v>23</v>
      </c>
      <c r="P19" s="85" t="s">
        <v>40</v>
      </c>
      <c r="Q19" s="82">
        <v>0.25</v>
      </c>
      <c r="R19" s="10">
        <v>0</v>
      </c>
      <c r="S19" s="5">
        <f t="shared" si="5"/>
        <v>0</v>
      </c>
      <c r="T19" s="9">
        <v>24</v>
      </c>
      <c r="U19" s="85">
        <v>12</v>
      </c>
      <c r="V19" s="9">
        <v>0.5</v>
      </c>
      <c r="W19" s="10">
        <f>200*(T19+1-U19)*V19/T19</f>
        <v>54.166666666666664</v>
      </c>
      <c r="X19" s="5">
        <f t="shared" si="7"/>
        <v>55</v>
      </c>
      <c r="Y19" s="9">
        <v>28</v>
      </c>
      <c r="Z19" s="85" t="s">
        <v>40</v>
      </c>
      <c r="AA19" s="9">
        <v>1</v>
      </c>
      <c r="AB19" s="10">
        <v>0</v>
      </c>
      <c r="AC19" s="5">
        <f t="shared" si="10"/>
        <v>0</v>
      </c>
      <c r="AD19" s="34">
        <f>LARGE(CHOOSE({1,2,3,4}, N19,S19,X19,AC19),1)+LARGE(CHOOSE({1,2,3,4}, N19,S19,X19,AC19),2)+I19</f>
        <v>162</v>
      </c>
    </row>
    <row r="20" spans="1:30" ht="44.25" customHeight="1">
      <c r="A20" s="36">
        <v>17</v>
      </c>
      <c r="B20" s="8" t="s">
        <v>29</v>
      </c>
      <c r="C20" s="8" t="s">
        <v>55</v>
      </c>
      <c r="D20" s="8" t="s">
        <v>68</v>
      </c>
      <c r="E20" s="9">
        <v>21</v>
      </c>
      <c r="F20" s="146" t="s">
        <v>40</v>
      </c>
      <c r="G20" s="9">
        <v>1</v>
      </c>
      <c r="H20" s="10">
        <v>0</v>
      </c>
      <c r="I20" s="5">
        <f t="shared" si="1"/>
        <v>0</v>
      </c>
      <c r="J20" s="37">
        <v>36</v>
      </c>
      <c r="K20" s="38">
        <v>4</v>
      </c>
      <c r="L20" s="37">
        <v>0.5</v>
      </c>
      <c r="M20" s="10">
        <f>200*(J20+1-K20)*L20/J20</f>
        <v>91.666666666666671</v>
      </c>
      <c r="N20" s="5">
        <f t="shared" si="11"/>
        <v>92</v>
      </c>
      <c r="O20" s="82">
        <v>23</v>
      </c>
      <c r="P20" s="85">
        <v>4</v>
      </c>
      <c r="Q20" s="82">
        <v>0.25</v>
      </c>
      <c r="R20" s="10">
        <f>200*(O20+1-P20)*Q20/O20</f>
        <v>43.478260869565219</v>
      </c>
      <c r="S20" s="5">
        <f t="shared" si="5"/>
        <v>44</v>
      </c>
      <c r="T20" s="9">
        <v>24</v>
      </c>
      <c r="U20" s="85" t="s">
        <v>40</v>
      </c>
      <c r="V20" s="9">
        <v>0.5</v>
      </c>
      <c r="W20" s="10">
        <v>0</v>
      </c>
      <c r="X20" s="5">
        <f t="shared" si="7"/>
        <v>0</v>
      </c>
      <c r="Y20" s="9">
        <v>28</v>
      </c>
      <c r="Z20" s="85" t="s">
        <v>40</v>
      </c>
      <c r="AA20" s="9">
        <v>1</v>
      </c>
      <c r="AB20" s="10">
        <v>0</v>
      </c>
      <c r="AC20" s="5">
        <f t="shared" si="10"/>
        <v>0</v>
      </c>
      <c r="AD20" s="34">
        <f>LARGE(CHOOSE({1,2,3,4}, N20,S20,X20,AC20),1)+LARGE(CHOOSE({1,2,3,4}, N20,S20,X20,AC20),2)+I20</f>
        <v>136</v>
      </c>
    </row>
    <row r="21" spans="1:30" ht="44.25" customHeight="1">
      <c r="A21" s="36">
        <v>18</v>
      </c>
      <c r="B21" s="52" t="s">
        <v>34</v>
      </c>
      <c r="C21" s="52" t="s">
        <v>61</v>
      </c>
      <c r="D21" s="52" t="s">
        <v>69</v>
      </c>
      <c r="E21" s="9">
        <v>21</v>
      </c>
      <c r="F21" s="146" t="s">
        <v>40</v>
      </c>
      <c r="G21" s="9">
        <v>1</v>
      </c>
      <c r="H21" s="10">
        <v>0</v>
      </c>
      <c r="I21" s="5">
        <f t="shared" si="1"/>
        <v>0</v>
      </c>
      <c r="J21" s="37">
        <v>36</v>
      </c>
      <c r="K21" s="38">
        <v>13</v>
      </c>
      <c r="L21" s="37">
        <v>0.5</v>
      </c>
      <c r="M21" s="10">
        <f>200*(J21+1-K21)*L21/J21</f>
        <v>66.666666666666671</v>
      </c>
      <c r="N21" s="5">
        <f t="shared" si="11"/>
        <v>67</v>
      </c>
      <c r="O21" s="9">
        <v>23</v>
      </c>
      <c r="P21" s="85">
        <v>13</v>
      </c>
      <c r="Q21" s="82">
        <v>0.25</v>
      </c>
      <c r="R21" s="10">
        <f>200*(O21+1-P21)*Q21/O21</f>
        <v>23.913043478260871</v>
      </c>
      <c r="S21" s="5">
        <f t="shared" si="5"/>
        <v>24</v>
      </c>
      <c r="T21" s="9">
        <v>24</v>
      </c>
      <c r="U21" s="85">
        <v>9</v>
      </c>
      <c r="V21" s="9">
        <v>0.5</v>
      </c>
      <c r="W21" s="10">
        <f>200*(T21+1-U21)*V21/T21</f>
        <v>66.666666666666671</v>
      </c>
      <c r="X21" s="5">
        <f t="shared" si="7"/>
        <v>67</v>
      </c>
      <c r="Y21" s="9">
        <v>28</v>
      </c>
      <c r="Z21" s="85" t="s">
        <v>40</v>
      </c>
      <c r="AA21" s="9">
        <v>1</v>
      </c>
      <c r="AB21" s="10">
        <v>0</v>
      </c>
      <c r="AC21" s="5">
        <f t="shared" si="10"/>
        <v>0</v>
      </c>
      <c r="AD21" s="34">
        <f>LARGE(CHOOSE({1,2,3,4}, N21,S21,X21,AC21),1)+LARGE(CHOOSE({1,2,3,4}, N21,S21,X21,AC21),2)+I21</f>
        <v>134</v>
      </c>
    </row>
    <row r="22" spans="1:30" ht="44.25" customHeight="1">
      <c r="A22" s="36">
        <v>19</v>
      </c>
      <c r="B22" s="8" t="s">
        <v>152</v>
      </c>
      <c r="C22" s="8" t="s">
        <v>154</v>
      </c>
      <c r="D22" s="8" t="s">
        <v>153</v>
      </c>
      <c r="E22" s="9">
        <v>21</v>
      </c>
      <c r="F22" s="9">
        <v>16</v>
      </c>
      <c r="G22" s="9">
        <v>1</v>
      </c>
      <c r="H22" s="10">
        <f>200*(E22+1-F22)*G22/E22</f>
        <v>57.142857142857146</v>
      </c>
      <c r="I22" s="5">
        <f t="shared" si="1"/>
        <v>58</v>
      </c>
      <c r="J22" s="37">
        <v>36</v>
      </c>
      <c r="K22" s="38" t="s">
        <v>40</v>
      </c>
      <c r="L22" s="37">
        <v>0.5</v>
      </c>
      <c r="M22" s="10">
        <v>0</v>
      </c>
      <c r="N22" s="5">
        <f t="shared" si="11"/>
        <v>0</v>
      </c>
      <c r="O22" s="9">
        <v>23</v>
      </c>
      <c r="P22" s="85" t="s">
        <v>40</v>
      </c>
      <c r="Q22" s="82">
        <v>0.25</v>
      </c>
      <c r="R22" s="10">
        <v>0</v>
      </c>
      <c r="S22" s="5">
        <f t="shared" si="5"/>
        <v>0</v>
      </c>
      <c r="T22" s="9">
        <v>24</v>
      </c>
      <c r="U22" s="85">
        <v>7</v>
      </c>
      <c r="V22" s="9">
        <v>0.5</v>
      </c>
      <c r="W22" s="10">
        <f>200*(T22+1-U22)*V22/T22</f>
        <v>75</v>
      </c>
      <c r="X22" s="5">
        <f t="shared" si="7"/>
        <v>75</v>
      </c>
      <c r="Y22" s="9">
        <v>28</v>
      </c>
      <c r="Z22" s="85" t="s">
        <v>40</v>
      </c>
      <c r="AA22" s="9">
        <v>1</v>
      </c>
      <c r="AB22" s="10">
        <v>0</v>
      </c>
      <c r="AC22" s="5">
        <f t="shared" si="10"/>
        <v>0</v>
      </c>
      <c r="AD22" s="34">
        <f>LARGE(CHOOSE({1,2,3,4}, N22,S22,X22,AC22),1)+LARGE(CHOOSE({1,2,3,4}, N22,S22,X22,AC22),2)+I22</f>
        <v>133</v>
      </c>
    </row>
    <row r="23" spans="1:30" s="33" customFormat="1" ht="44.25" customHeight="1">
      <c r="A23" s="36">
        <v>20</v>
      </c>
      <c r="B23" s="8" t="s">
        <v>233</v>
      </c>
      <c r="C23" s="8" t="s">
        <v>234</v>
      </c>
      <c r="D23" s="8" t="s">
        <v>68</v>
      </c>
      <c r="E23" s="9">
        <v>21</v>
      </c>
      <c r="F23" s="9">
        <v>15</v>
      </c>
      <c r="G23" s="9">
        <v>1</v>
      </c>
      <c r="H23" s="10">
        <f>200*(E23+1-F23)*G23/E23</f>
        <v>66.666666666666671</v>
      </c>
      <c r="I23" s="5">
        <f t="shared" si="1"/>
        <v>67</v>
      </c>
      <c r="J23" s="37">
        <v>36</v>
      </c>
      <c r="K23" s="38" t="s">
        <v>40</v>
      </c>
      <c r="L23" s="37">
        <v>0.5</v>
      </c>
      <c r="M23" s="10">
        <v>0</v>
      </c>
      <c r="N23" s="5">
        <f t="shared" si="11"/>
        <v>0</v>
      </c>
      <c r="O23" s="9">
        <v>23</v>
      </c>
      <c r="P23" s="85" t="s">
        <v>40</v>
      </c>
      <c r="Q23" s="82">
        <v>0.25</v>
      </c>
      <c r="R23" s="10">
        <v>0</v>
      </c>
      <c r="S23" s="5">
        <f t="shared" si="5"/>
        <v>0</v>
      </c>
      <c r="T23" s="9">
        <v>24</v>
      </c>
      <c r="U23" s="9">
        <v>11</v>
      </c>
      <c r="V23" s="9">
        <v>0.5</v>
      </c>
      <c r="W23" s="10">
        <f>200*(T23+1-U23)*V23/T23</f>
        <v>58.333333333333336</v>
      </c>
      <c r="X23" s="5">
        <f t="shared" si="7"/>
        <v>59</v>
      </c>
      <c r="Y23" s="9">
        <v>28</v>
      </c>
      <c r="Z23" s="85" t="s">
        <v>40</v>
      </c>
      <c r="AA23" s="9">
        <v>1</v>
      </c>
      <c r="AB23" s="10">
        <v>0</v>
      </c>
      <c r="AC23" s="5">
        <f t="shared" si="10"/>
        <v>0</v>
      </c>
      <c r="AD23" s="34">
        <f>LARGE(CHOOSE({1,2,3,4}, N23,S23,X23,AC23),1)+LARGE(CHOOSE({1,2,3,4}, N23,S23,X23,AC23),2)+I23</f>
        <v>126</v>
      </c>
    </row>
    <row r="24" spans="1:30" ht="44.25" customHeight="1">
      <c r="A24" s="36">
        <v>21</v>
      </c>
      <c r="B24" s="17" t="s">
        <v>144</v>
      </c>
      <c r="C24" s="17" t="s">
        <v>182</v>
      </c>
      <c r="D24" s="17" t="s">
        <v>121</v>
      </c>
      <c r="E24" s="9">
        <v>21</v>
      </c>
      <c r="F24" s="146" t="s">
        <v>40</v>
      </c>
      <c r="G24" s="9">
        <v>1</v>
      </c>
      <c r="H24" s="10">
        <v>0</v>
      </c>
      <c r="I24" s="5">
        <f t="shared" si="1"/>
        <v>0</v>
      </c>
      <c r="J24" s="9">
        <v>36</v>
      </c>
      <c r="K24" s="9">
        <v>14</v>
      </c>
      <c r="L24" s="37">
        <v>0.5</v>
      </c>
      <c r="M24" s="10">
        <f>200*(J24+1-K24)*L24/J24</f>
        <v>63.888888888888886</v>
      </c>
      <c r="N24" s="2">
        <f t="shared" si="11"/>
        <v>64</v>
      </c>
      <c r="O24" s="9">
        <v>23</v>
      </c>
      <c r="P24" s="85" t="s">
        <v>40</v>
      </c>
      <c r="Q24" s="82">
        <v>0.25</v>
      </c>
      <c r="R24" s="10">
        <v>0</v>
      </c>
      <c r="S24" s="5">
        <f t="shared" si="5"/>
        <v>0</v>
      </c>
      <c r="T24" s="9">
        <v>24</v>
      </c>
      <c r="U24" s="85">
        <v>14</v>
      </c>
      <c r="V24" s="9">
        <v>0.5</v>
      </c>
      <c r="W24" s="10">
        <f>200*(T24+1-U24)*V24/T24</f>
        <v>45.833333333333336</v>
      </c>
      <c r="X24" s="5">
        <f t="shared" si="7"/>
        <v>46</v>
      </c>
      <c r="Y24" s="9">
        <v>28</v>
      </c>
      <c r="Z24" s="85" t="s">
        <v>40</v>
      </c>
      <c r="AA24" s="9">
        <v>1</v>
      </c>
      <c r="AB24" s="10">
        <v>0</v>
      </c>
      <c r="AC24" s="5">
        <f t="shared" si="10"/>
        <v>0</v>
      </c>
      <c r="AD24" s="34">
        <f>LARGE(CHOOSE({1,2,3,4}, N24,S24,X24,AC24),1)+LARGE(CHOOSE({1,2,3,4}, N24,S24,X24,AC24),2)+I24</f>
        <v>110</v>
      </c>
    </row>
    <row r="25" spans="1:30" ht="44.25" customHeight="1">
      <c r="A25" s="36">
        <v>22</v>
      </c>
      <c r="B25" s="17" t="s">
        <v>354</v>
      </c>
      <c r="C25" s="17" t="s">
        <v>379</v>
      </c>
      <c r="D25" s="17" t="s">
        <v>70</v>
      </c>
      <c r="E25" s="9">
        <v>21</v>
      </c>
      <c r="F25" s="146" t="s">
        <v>40</v>
      </c>
      <c r="G25" s="9">
        <v>1</v>
      </c>
      <c r="H25" s="10">
        <v>0</v>
      </c>
      <c r="I25" s="5">
        <f t="shared" si="1"/>
        <v>0</v>
      </c>
      <c r="J25" s="37">
        <v>36</v>
      </c>
      <c r="K25" s="38" t="s">
        <v>40</v>
      </c>
      <c r="L25" s="37">
        <v>0.5</v>
      </c>
      <c r="M25" s="10">
        <v>0</v>
      </c>
      <c r="N25" s="5">
        <f t="shared" si="11"/>
        <v>0</v>
      </c>
      <c r="O25" s="9">
        <v>23</v>
      </c>
      <c r="P25" s="85" t="s">
        <v>40</v>
      </c>
      <c r="Q25" s="82">
        <v>0.25</v>
      </c>
      <c r="R25" s="10">
        <v>0</v>
      </c>
      <c r="S25" s="5">
        <f t="shared" si="5"/>
        <v>0</v>
      </c>
      <c r="T25" s="9">
        <v>24</v>
      </c>
      <c r="U25" s="85" t="s">
        <v>40</v>
      </c>
      <c r="V25" s="9">
        <v>0.5</v>
      </c>
      <c r="W25" s="10">
        <v>0</v>
      </c>
      <c r="X25" s="5">
        <f t="shared" si="7"/>
        <v>0</v>
      </c>
      <c r="Y25" s="9">
        <v>28</v>
      </c>
      <c r="Z25" s="194" t="s">
        <v>355</v>
      </c>
      <c r="AA25" s="9">
        <v>1</v>
      </c>
      <c r="AB25" s="10">
        <f>200*(Y25+1-Z25)*AA25/Y25</f>
        <v>107.14285714285714</v>
      </c>
      <c r="AC25" s="5">
        <f t="shared" si="10"/>
        <v>108</v>
      </c>
      <c r="AD25" s="34">
        <f>LARGE(CHOOSE({1,2,3,4}, N25,S25,X25,AC25),1)+LARGE(CHOOSE({1,2,3,4}, N25,S25,X25,AC25),2)+I25</f>
        <v>108</v>
      </c>
    </row>
    <row r="26" spans="1:30" ht="44.25" customHeight="1">
      <c r="A26" s="36">
        <v>23</v>
      </c>
      <c r="B26" s="8" t="s">
        <v>296</v>
      </c>
      <c r="C26" s="8" t="s">
        <v>300</v>
      </c>
      <c r="D26" s="8" t="s">
        <v>297</v>
      </c>
      <c r="E26" s="9">
        <v>21</v>
      </c>
      <c r="F26" s="9">
        <v>11</v>
      </c>
      <c r="G26" s="9">
        <v>1</v>
      </c>
      <c r="H26" s="10">
        <f>200*(E26+1-F26)*G26/E26</f>
        <v>104.76190476190476</v>
      </c>
      <c r="I26" s="5">
        <f t="shared" si="1"/>
        <v>105</v>
      </c>
      <c r="J26" s="37">
        <v>36</v>
      </c>
      <c r="K26" s="38" t="s">
        <v>40</v>
      </c>
      <c r="L26" s="37">
        <v>0.5</v>
      </c>
      <c r="M26" s="10">
        <v>0</v>
      </c>
      <c r="N26" s="5">
        <f t="shared" si="11"/>
        <v>0</v>
      </c>
      <c r="O26" s="9">
        <v>23</v>
      </c>
      <c r="P26" s="85" t="s">
        <v>40</v>
      </c>
      <c r="Q26" s="82">
        <v>0.25</v>
      </c>
      <c r="R26" s="10">
        <v>0</v>
      </c>
      <c r="S26" s="5">
        <f t="shared" si="5"/>
        <v>0</v>
      </c>
      <c r="T26" s="9">
        <v>24</v>
      </c>
      <c r="U26" s="85" t="s">
        <v>40</v>
      </c>
      <c r="V26" s="9">
        <v>0.5</v>
      </c>
      <c r="W26" s="10">
        <v>0</v>
      </c>
      <c r="X26" s="5">
        <f t="shared" si="7"/>
        <v>0</v>
      </c>
      <c r="Y26" s="9">
        <v>28</v>
      </c>
      <c r="Z26" s="85" t="s">
        <v>40</v>
      </c>
      <c r="AA26" s="9">
        <v>1</v>
      </c>
      <c r="AB26" s="10">
        <v>0</v>
      </c>
      <c r="AC26" s="5">
        <f t="shared" si="10"/>
        <v>0</v>
      </c>
      <c r="AD26" s="34">
        <f>LARGE(CHOOSE({1,2,3,4}, N26,S26,X26,AC26),1)+LARGE(CHOOSE({1,2,3,4}, N26,S26,X26,AC26),2)+I26</f>
        <v>105</v>
      </c>
    </row>
    <row r="27" spans="1:30" ht="44.25" customHeight="1">
      <c r="A27" s="36">
        <v>24</v>
      </c>
      <c r="B27" s="17" t="s">
        <v>356</v>
      </c>
      <c r="C27" s="17" t="s">
        <v>380</v>
      </c>
      <c r="D27" s="17" t="s">
        <v>70</v>
      </c>
      <c r="E27" s="9">
        <v>21</v>
      </c>
      <c r="F27" s="146" t="s">
        <v>40</v>
      </c>
      <c r="G27" s="9">
        <v>1</v>
      </c>
      <c r="H27" s="10">
        <v>0</v>
      </c>
      <c r="I27" s="5">
        <f t="shared" si="1"/>
        <v>0</v>
      </c>
      <c r="J27" s="37">
        <v>36</v>
      </c>
      <c r="K27" s="38" t="s">
        <v>40</v>
      </c>
      <c r="L27" s="37">
        <v>0.5</v>
      </c>
      <c r="M27" s="10">
        <v>0</v>
      </c>
      <c r="N27" s="5">
        <f t="shared" si="11"/>
        <v>0</v>
      </c>
      <c r="O27" s="9">
        <v>23</v>
      </c>
      <c r="P27" s="85" t="s">
        <v>40</v>
      </c>
      <c r="Q27" s="82">
        <v>0.25</v>
      </c>
      <c r="R27" s="10">
        <v>0</v>
      </c>
      <c r="S27" s="5">
        <f t="shared" si="5"/>
        <v>0</v>
      </c>
      <c r="T27" s="9">
        <v>24</v>
      </c>
      <c r="U27" s="85" t="s">
        <v>40</v>
      </c>
      <c r="V27" s="9">
        <v>0.5</v>
      </c>
      <c r="W27" s="10">
        <v>0</v>
      </c>
      <c r="X27" s="5">
        <f t="shared" si="7"/>
        <v>0</v>
      </c>
      <c r="Y27" s="9">
        <v>28</v>
      </c>
      <c r="Z27" s="194" t="s">
        <v>357</v>
      </c>
      <c r="AA27" s="9">
        <v>1</v>
      </c>
      <c r="AB27" s="10">
        <f>200*(Y27+1-Z27)*AA27/Y27</f>
        <v>100</v>
      </c>
      <c r="AC27" s="5">
        <f t="shared" si="10"/>
        <v>100</v>
      </c>
      <c r="AD27" s="34">
        <f>LARGE(CHOOSE({1,2,3,4}, N27,S27,X27,AC27),1)+LARGE(CHOOSE({1,2,3,4}, N27,S27,X27,AC27),2)+I27</f>
        <v>100</v>
      </c>
    </row>
    <row r="28" spans="1:30" ht="44.25" customHeight="1">
      <c r="A28" s="36">
        <v>25</v>
      </c>
      <c r="B28" s="8" t="s">
        <v>127</v>
      </c>
      <c r="C28" s="8" t="s">
        <v>128</v>
      </c>
      <c r="D28" s="8" t="s">
        <v>129</v>
      </c>
      <c r="E28" s="9">
        <v>21</v>
      </c>
      <c r="F28" s="146" t="s">
        <v>40</v>
      </c>
      <c r="G28" s="9">
        <v>1</v>
      </c>
      <c r="H28" s="10">
        <v>0</v>
      </c>
      <c r="I28" s="5">
        <f t="shared" si="1"/>
        <v>0</v>
      </c>
      <c r="J28" s="37">
        <v>36</v>
      </c>
      <c r="K28" s="9">
        <v>18</v>
      </c>
      <c r="L28" s="37">
        <v>0.5</v>
      </c>
      <c r="M28" s="10">
        <f>200*(J28+1-K28)*L28/J28</f>
        <v>52.777777777777779</v>
      </c>
      <c r="N28" s="2">
        <f t="shared" si="11"/>
        <v>53</v>
      </c>
      <c r="O28" s="82">
        <v>23</v>
      </c>
      <c r="P28" s="85" t="s">
        <v>40</v>
      </c>
      <c r="Q28" s="82">
        <v>0.25</v>
      </c>
      <c r="R28" s="10">
        <v>0</v>
      </c>
      <c r="S28" s="5">
        <f t="shared" si="5"/>
        <v>0</v>
      </c>
      <c r="T28" s="9">
        <v>24</v>
      </c>
      <c r="U28" s="85">
        <v>15</v>
      </c>
      <c r="V28" s="9">
        <v>0.5</v>
      </c>
      <c r="W28" s="10">
        <f>200*(T28+1-U28)*V28/T28</f>
        <v>41.666666666666664</v>
      </c>
      <c r="X28" s="5">
        <f t="shared" si="7"/>
        <v>42</v>
      </c>
      <c r="Y28" s="9">
        <v>28</v>
      </c>
      <c r="Z28" s="85" t="s">
        <v>40</v>
      </c>
      <c r="AA28" s="9">
        <v>1</v>
      </c>
      <c r="AB28" s="10">
        <v>0</v>
      </c>
      <c r="AC28" s="5">
        <f t="shared" si="10"/>
        <v>0</v>
      </c>
      <c r="AD28" s="34">
        <f>LARGE(CHOOSE({1,2,3,4}, N28,S28,X28,AC28),1)+LARGE(CHOOSE({1,2,3,4}, N28,S28,X28,AC28),2)+I28</f>
        <v>95</v>
      </c>
    </row>
    <row r="29" spans="1:30" ht="44.25" customHeight="1">
      <c r="A29" s="36">
        <v>26</v>
      </c>
      <c r="B29" s="17" t="s">
        <v>358</v>
      </c>
      <c r="C29" s="17" t="s">
        <v>381</v>
      </c>
      <c r="D29" s="17" t="s">
        <v>131</v>
      </c>
      <c r="E29" s="9">
        <v>21</v>
      </c>
      <c r="F29" s="146" t="s">
        <v>40</v>
      </c>
      <c r="G29" s="9">
        <v>1</v>
      </c>
      <c r="H29" s="10">
        <v>0</v>
      </c>
      <c r="I29" s="5">
        <f t="shared" si="1"/>
        <v>0</v>
      </c>
      <c r="J29" s="37">
        <v>36</v>
      </c>
      <c r="K29" s="38" t="s">
        <v>40</v>
      </c>
      <c r="L29" s="37">
        <v>0.5</v>
      </c>
      <c r="M29" s="10">
        <v>0</v>
      </c>
      <c r="N29" s="5">
        <f t="shared" si="11"/>
        <v>0</v>
      </c>
      <c r="O29" s="9">
        <v>23</v>
      </c>
      <c r="P29" s="85" t="s">
        <v>40</v>
      </c>
      <c r="Q29" s="82">
        <v>0.25</v>
      </c>
      <c r="R29" s="10">
        <v>0</v>
      </c>
      <c r="S29" s="5">
        <f t="shared" si="5"/>
        <v>0</v>
      </c>
      <c r="T29" s="9">
        <v>24</v>
      </c>
      <c r="U29" s="85" t="s">
        <v>40</v>
      </c>
      <c r="V29" s="9">
        <v>0.5</v>
      </c>
      <c r="W29" s="10">
        <v>0</v>
      </c>
      <c r="X29" s="5">
        <f t="shared" si="7"/>
        <v>0</v>
      </c>
      <c r="Y29" s="9">
        <v>28</v>
      </c>
      <c r="Z29" s="194" t="s">
        <v>359</v>
      </c>
      <c r="AA29" s="9">
        <v>1</v>
      </c>
      <c r="AB29" s="10">
        <f>200*(Y29+1-Z29)*AA29/Y29</f>
        <v>92.857142857142861</v>
      </c>
      <c r="AC29" s="5">
        <f t="shared" si="10"/>
        <v>93</v>
      </c>
      <c r="AD29" s="34">
        <f>LARGE(CHOOSE({1,2,3,4}, N29,S29,X29,AC29),1)+LARGE(CHOOSE({1,2,3,4}, N29,S29,X29,AC29),2)+I29</f>
        <v>93</v>
      </c>
    </row>
    <row r="30" spans="1:30" ht="44.25" customHeight="1">
      <c r="A30" s="36">
        <v>27</v>
      </c>
      <c r="B30" s="8" t="s">
        <v>125</v>
      </c>
      <c r="C30" s="8" t="s">
        <v>126</v>
      </c>
      <c r="D30" s="8" t="s">
        <v>68</v>
      </c>
      <c r="E30" s="9">
        <v>21</v>
      </c>
      <c r="F30" s="146" t="s">
        <v>40</v>
      </c>
      <c r="G30" s="9">
        <v>1</v>
      </c>
      <c r="H30" s="10">
        <v>0</v>
      </c>
      <c r="I30" s="5">
        <f t="shared" si="1"/>
        <v>0</v>
      </c>
      <c r="J30" s="37">
        <v>36</v>
      </c>
      <c r="K30" s="9">
        <v>11</v>
      </c>
      <c r="L30" s="37">
        <v>0.5</v>
      </c>
      <c r="M30" s="10">
        <f>200*(J30+1-K30)*L30/J30</f>
        <v>72.222222222222229</v>
      </c>
      <c r="N30" s="2">
        <f t="shared" si="11"/>
        <v>73</v>
      </c>
      <c r="O30" s="82">
        <v>23</v>
      </c>
      <c r="P30" s="85">
        <v>16</v>
      </c>
      <c r="Q30" s="82">
        <v>0.25</v>
      </c>
      <c r="R30" s="10">
        <f>200*(O30+1-P30)*Q30/O30</f>
        <v>17.391304347826086</v>
      </c>
      <c r="S30" s="5">
        <f t="shared" si="5"/>
        <v>18</v>
      </c>
      <c r="T30" s="9">
        <v>24</v>
      </c>
      <c r="U30" s="85" t="s">
        <v>40</v>
      </c>
      <c r="V30" s="9">
        <v>0.5</v>
      </c>
      <c r="W30" s="10">
        <v>0</v>
      </c>
      <c r="X30" s="5">
        <f t="shared" si="7"/>
        <v>0</v>
      </c>
      <c r="Y30" s="9">
        <v>28</v>
      </c>
      <c r="Z30" s="85" t="s">
        <v>40</v>
      </c>
      <c r="AA30" s="9">
        <v>1</v>
      </c>
      <c r="AB30" s="10">
        <v>0</v>
      </c>
      <c r="AC30" s="5">
        <f t="shared" si="10"/>
        <v>0</v>
      </c>
      <c r="AD30" s="34">
        <f>LARGE(CHOOSE({1,2,3,4}, N30,S30,X30,AC30),1)+LARGE(CHOOSE({1,2,3,4}, N30,S30,X30,AC30),2)+I30</f>
        <v>91</v>
      </c>
    </row>
    <row r="31" spans="1:30" ht="44.25" customHeight="1">
      <c r="A31" s="36">
        <v>28</v>
      </c>
      <c r="B31" s="17" t="s">
        <v>360</v>
      </c>
      <c r="C31" s="17" t="s">
        <v>382</v>
      </c>
      <c r="D31" s="17" t="s">
        <v>70</v>
      </c>
      <c r="E31" s="9">
        <v>21</v>
      </c>
      <c r="F31" s="146" t="s">
        <v>40</v>
      </c>
      <c r="G31" s="9">
        <v>1</v>
      </c>
      <c r="H31" s="10">
        <v>0</v>
      </c>
      <c r="I31" s="5">
        <f t="shared" si="1"/>
        <v>0</v>
      </c>
      <c r="J31" s="37">
        <v>36</v>
      </c>
      <c r="K31" s="38" t="s">
        <v>40</v>
      </c>
      <c r="L31" s="37">
        <v>0.5</v>
      </c>
      <c r="M31" s="10">
        <v>0</v>
      </c>
      <c r="N31" s="5">
        <f t="shared" si="11"/>
        <v>0</v>
      </c>
      <c r="O31" s="9">
        <v>23</v>
      </c>
      <c r="P31" s="85" t="s">
        <v>40</v>
      </c>
      <c r="Q31" s="82">
        <v>0.25</v>
      </c>
      <c r="R31" s="10">
        <v>0</v>
      </c>
      <c r="S31" s="5">
        <f t="shared" si="5"/>
        <v>0</v>
      </c>
      <c r="T31" s="9">
        <v>24</v>
      </c>
      <c r="U31" s="85" t="s">
        <v>40</v>
      </c>
      <c r="V31" s="9">
        <v>0.5</v>
      </c>
      <c r="W31" s="10">
        <v>0</v>
      </c>
      <c r="X31" s="5">
        <f t="shared" si="7"/>
        <v>0</v>
      </c>
      <c r="Y31" s="9">
        <v>28</v>
      </c>
      <c r="Z31" s="194" t="s">
        <v>361</v>
      </c>
      <c r="AA31" s="9">
        <v>1</v>
      </c>
      <c r="AB31" s="10">
        <f>200*(Y31+1-Z31)*AA31/Y31</f>
        <v>85.714285714285708</v>
      </c>
      <c r="AC31" s="5">
        <f t="shared" si="10"/>
        <v>86</v>
      </c>
      <c r="AD31" s="34">
        <f>LARGE(CHOOSE({1,2,3,4}, N31,S31,X31,AC31),1)+LARGE(CHOOSE({1,2,3,4}, N31,S31,X31,AC31),2)+I31</f>
        <v>86</v>
      </c>
    </row>
    <row r="32" spans="1:30" ht="44.25" customHeight="1">
      <c r="A32" s="36">
        <v>29</v>
      </c>
      <c r="B32" s="17" t="s">
        <v>362</v>
      </c>
      <c r="C32" s="17" t="s">
        <v>383</v>
      </c>
      <c r="D32" s="17" t="s">
        <v>384</v>
      </c>
      <c r="E32" s="9">
        <v>21</v>
      </c>
      <c r="F32" s="146" t="s">
        <v>40</v>
      </c>
      <c r="G32" s="9">
        <v>1</v>
      </c>
      <c r="H32" s="10">
        <v>0</v>
      </c>
      <c r="I32" s="5">
        <f t="shared" si="1"/>
        <v>0</v>
      </c>
      <c r="J32" s="37">
        <v>36</v>
      </c>
      <c r="K32" s="38" t="s">
        <v>40</v>
      </c>
      <c r="L32" s="37">
        <v>0.5</v>
      </c>
      <c r="M32" s="10">
        <v>0</v>
      </c>
      <c r="N32" s="5">
        <f t="shared" si="11"/>
        <v>0</v>
      </c>
      <c r="O32" s="9">
        <v>23</v>
      </c>
      <c r="P32" s="85" t="s">
        <v>40</v>
      </c>
      <c r="Q32" s="82">
        <v>0.25</v>
      </c>
      <c r="R32" s="10">
        <v>0</v>
      </c>
      <c r="S32" s="5">
        <f t="shared" si="5"/>
        <v>0</v>
      </c>
      <c r="T32" s="9">
        <v>24</v>
      </c>
      <c r="U32" s="85" t="s">
        <v>40</v>
      </c>
      <c r="V32" s="9">
        <v>0.5</v>
      </c>
      <c r="W32" s="10">
        <v>0</v>
      </c>
      <c r="X32" s="5">
        <f t="shared" si="7"/>
        <v>0</v>
      </c>
      <c r="Y32" s="9">
        <v>28</v>
      </c>
      <c r="Z32" s="194" t="s">
        <v>363</v>
      </c>
      <c r="AA32" s="9">
        <v>1</v>
      </c>
      <c r="AB32" s="10">
        <f>200*(Y32+1-Z32)*AA32/Y32</f>
        <v>78.571428571428569</v>
      </c>
      <c r="AC32" s="5">
        <f t="shared" si="10"/>
        <v>79</v>
      </c>
      <c r="AD32" s="34">
        <f>LARGE(CHOOSE({1,2,3,4}, N32,S32,X32,AC32),1)+LARGE(CHOOSE({1,2,3,4}, N32,S32,X32,AC32),2)+I32</f>
        <v>79</v>
      </c>
    </row>
    <row r="33" spans="1:30" ht="44.25" customHeight="1">
      <c r="A33" s="36">
        <v>30</v>
      </c>
      <c r="B33" s="17" t="s">
        <v>237</v>
      </c>
      <c r="C33" s="17" t="s">
        <v>238</v>
      </c>
      <c r="D33" s="17" t="s">
        <v>68</v>
      </c>
      <c r="E33" s="9">
        <v>21</v>
      </c>
      <c r="F33" s="82">
        <v>18</v>
      </c>
      <c r="G33" s="9">
        <v>1</v>
      </c>
      <c r="H33" s="10">
        <f>200*(E33+1-F33)*G33/E33</f>
        <v>38.095238095238095</v>
      </c>
      <c r="I33" s="5">
        <f t="shared" si="1"/>
        <v>39</v>
      </c>
      <c r="J33" s="37">
        <v>36</v>
      </c>
      <c r="K33" s="38" t="s">
        <v>40</v>
      </c>
      <c r="L33" s="37">
        <v>0.5</v>
      </c>
      <c r="M33" s="10">
        <v>0</v>
      </c>
      <c r="N33" s="5">
        <f t="shared" si="11"/>
        <v>0</v>
      </c>
      <c r="O33" s="9">
        <v>23</v>
      </c>
      <c r="P33" s="85" t="s">
        <v>40</v>
      </c>
      <c r="Q33" s="82">
        <v>0.25</v>
      </c>
      <c r="R33" s="10">
        <v>0</v>
      </c>
      <c r="S33" s="5">
        <f t="shared" si="5"/>
        <v>0</v>
      </c>
      <c r="T33" s="9">
        <v>24</v>
      </c>
      <c r="U33" s="9">
        <v>17</v>
      </c>
      <c r="V33" s="9">
        <v>0.5</v>
      </c>
      <c r="W33" s="10">
        <f>200*(T33+1-U33)*V33/T33</f>
        <v>33.333333333333336</v>
      </c>
      <c r="X33" s="5">
        <f t="shared" si="7"/>
        <v>34</v>
      </c>
      <c r="Y33" s="9">
        <v>28</v>
      </c>
      <c r="Z33" s="85" t="s">
        <v>40</v>
      </c>
      <c r="AA33" s="9">
        <v>1</v>
      </c>
      <c r="AB33" s="10">
        <v>0</v>
      </c>
      <c r="AC33" s="5">
        <f t="shared" si="10"/>
        <v>0</v>
      </c>
      <c r="AD33" s="34">
        <f>LARGE(CHOOSE({1,2,3,4}, N33,S33,X33,AC33),1)+LARGE(CHOOSE({1,2,3,4}, N33,S33,X33,AC33),2)+I33</f>
        <v>73</v>
      </c>
    </row>
    <row r="34" spans="1:30" ht="44.25" customHeight="1">
      <c r="A34" s="36">
        <v>31</v>
      </c>
      <c r="B34" s="17" t="s">
        <v>364</v>
      </c>
      <c r="C34" s="17" t="s">
        <v>385</v>
      </c>
      <c r="D34" s="17" t="s">
        <v>70</v>
      </c>
      <c r="E34" s="9">
        <v>21</v>
      </c>
      <c r="F34" s="146" t="s">
        <v>40</v>
      </c>
      <c r="G34" s="9">
        <v>1</v>
      </c>
      <c r="H34" s="10">
        <v>0</v>
      </c>
      <c r="I34" s="5">
        <f t="shared" si="1"/>
        <v>0</v>
      </c>
      <c r="J34" s="37">
        <v>36</v>
      </c>
      <c r="K34" s="38" t="s">
        <v>40</v>
      </c>
      <c r="L34" s="37">
        <v>0.5</v>
      </c>
      <c r="M34" s="10">
        <v>0</v>
      </c>
      <c r="N34" s="5">
        <f t="shared" si="11"/>
        <v>0</v>
      </c>
      <c r="O34" s="9">
        <v>23</v>
      </c>
      <c r="P34" s="85" t="s">
        <v>40</v>
      </c>
      <c r="Q34" s="82">
        <v>0.25</v>
      </c>
      <c r="R34" s="10">
        <v>0</v>
      </c>
      <c r="S34" s="5">
        <f t="shared" si="5"/>
        <v>0</v>
      </c>
      <c r="T34" s="9">
        <v>24</v>
      </c>
      <c r="U34" s="85" t="s">
        <v>40</v>
      </c>
      <c r="V34" s="9">
        <v>0.5</v>
      </c>
      <c r="W34" s="10">
        <v>0</v>
      </c>
      <c r="X34" s="5">
        <f t="shared" si="7"/>
        <v>0</v>
      </c>
      <c r="Y34" s="9">
        <v>28</v>
      </c>
      <c r="Z34" s="194" t="s">
        <v>365</v>
      </c>
      <c r="AA34" s="9">
        <v>1</v>
      </c>
      <c r="AB34" s="10">
        <f>200*(Y34+1-Z34)*AA34/Y34</f>
        <v>71.428571428571431</v>
      </c>
      <c r="AC34" s="5">
        <f t="shared" si="10"/>
        <v>72</v>
      </c>
      <c r="AD34" s="34">
        <f>LARGE(CHOOSE({1,2,3,4}, N34,S34,X34,AC34),1)+LARGE(CHOOSE({1,2,3,4}, N34,S34,X34,AC34),2)+I34</f>
        <v>72</v>
      </c>
    </row>
    <row r="35" spans="1:30" ht="44.25" customHeight="1">
      <c r="A35" s="36">
        <v>32</v>
      </c>
      <c r="B35" s="17" t="s">
        <v>366</v>
      </c>
      <c r="C35" s="17" t="s">
        <v>386</v>
      </c>
      <c r="D35" s="17" t="s">
        <v>70</v>
      </c>
      <c r="E35" s="9">
        <v>21</v>
      </c>
      <c r="F35" s="146" t="s">
        <v>40</v>
      </c>
      <c r="G35" s="9">
        <v>1</v>
      </c>
      <c r="H35" s="10">
        <v>0</v>
      </c>
      <c r="I35" s="5">
        <f t="shared" si="1"/>
        <v>0</v>
      </c>
      <c r="J35" s="37">
        <v>36</v>
      </c>
      <c r="K35" s="38" t="s">
        <v>40</v>
      </c>
      <c r="L35" s="37">
        <v>0.5</v>
      </c>
      <c r="M35" s="10">
        <v>0</v>
      </c>
      <c r="N35" s="5">
        <f t="shared" si="11"/>
        <v>0</v>
      </c>
      <c r="O35" s="9">
        <v>23</v>
      </c>
      <c r="P35" s="85" t="s">
        <v>40</v>
      </c>
      <c r="Q35" s="82">
        <v>0.25</v>
      </c>
      <c r="R35" s="10">
        <v>0</v>
      </c>
      <c r="S35" s="5">
        <f t="shared" si="5"/>
        <v>0</v>
      </c>
      <c r="T35" s="9">
        <v>24</v>
      </c>
      <c r="U35" s="85" t="s">
        <v>40</v>
      </c>
      <c r="V35" s="9">
        <v>0.5</v>
      </c>
      <c r="W35" s="10">
        <v>0</v>
      </c>
      <c r="X35" s="5">
        <f t="shared" si="7"/>
        <v>0</v>
      </c>
      <c r="Y35" s="9">
        <v>28</v>
      </c>
      <c r="Z35" s="194" t="s">
        <v>367</v>
      </c>
      <c r="AA35" s="9">
        <v>1</v>
      </c>
      <c r="AB35" s="10">
        <f>200*(Y35+1-Z35)*AA35/Y35</f>
        <v>64.285714285714292</v>
      </c>
      <c r="AC35" s="5">
        <f t="shared" si="10"/>
        <v>65</v>
      </c>
      <c r="AD35" s="34">
        <f>LARGE(CHOOSE({1,2,3,4}, N35,S35,X35,AC35),1)+LARGE(CHOOSE({1,2,3,4}, N35,S35,X35,AC35),2)+I35</f>
        <v>65</v>
      </c>
    </row>
    <row r="36" spans="1:30" ht="44.25" customHeight="1">
      <c r="A36" s="36">
        <v>33</v>
      </c>
      <c r="B36" s="17" t="s">
        <v>235</v>
      </c>
      <c r="C36" s="17" t="s">
        <v>236</v>
      </c>
      <c r="D36" s="17" t="s">
        <v>70</v>
      </c>
      <c r="E36" s="9">
        <v>21</v>
      </c>
      <c r="F36" s="82">
        <v>20</v>
      </c>
      <c r="G36" s="9">
        <v>1</v>
      </c>
      <c r="H36" s="10">
        <f>200*(E36+1-F36)*G36/E36</f>
        <v>19.047619047619047</v>
      </c>
      <c r="I36" s="5">
        <f t="shared" ref="I36:I59" si="12">ROUNDUP(H36,0)</f>
        <v>20</v>
      </c>
      <c r="J36" s="37">
        <v>36</v>
      </c>
      <c r="K36" s="38" t="s">
        <v>40</v>
      </c>
      <c r="L36" s="37">
        <v>0.5</v>
      </c>
      <c r="M36" s="10">
        <v>0</v>
      </c>
      <c r="N36" s="5">
        <f t="shared" si="11"/>
        <v>0</v>
      </c>
      <c r="O36" s="9">
        <v>23</v>
      </c>
      <c r="P36" s="85" t="s">
        <v>40</v>
      </c>
      <c r="Q36" s="82">
        <v>0.25</v>
      </c>
      <c r="R36" s="10">
        <v>0</v>
      </c>
      <c r="S36" s="5">
        <f t="shared" ref="S36:S59" si="13">ROUNDUP(R36,0)</f>
        <v>0</v>
      </c>
      <c r="T36" s="9">
        <v>24</v>
      </c>
      <c r="U36" s="9">
        <v>16</v>
      </c>
      <c r="V36" s="9">
        <v>0.5</v>
      </c>
      <c r="W36" s="10">
        <f>200*(T36+1-U36)*V36/T36</f>
        <v>37.5</v>
      </c>
      <c r="X36" s="5">
        <f t="shared" ref="X36:X59" si="14">ROUNDUP(W36,0)</f>
        <v>38</v>
      </c>
      <c r="Y36" s="9">
        <v>28</v>
      </c>
      <c r="Z36" s="85" t="s">
        <v>40</v>
      </c>
      <c r="AA36" s="9">
        <v>1</v>
      </c>
      <c r="AB36" s="10">
        <v>0</v>
      </c>
      <c r="AC36" s="5">
        <f t="shared" si="10"/>
        <v>0</v>
      </c>
      <c r="AD36" s="34">
        <f>LARGE(CHOOSE({1,2,3,4}, N36,S36,X36,AC36),1)+LARGE(CHOOSE({1,2,3,4}, N36,S36,X36,AC36),2)+I36</f>
        <v>58</v>
      </c>
    </row>
    <row r="37" spans="1:30" ht="44.25" customHeight="1">
      <c r="A37" s="36">
        <v>34</v>
      </c>
      <c r="B37" s="17" t="s">
        <v>368</v>
      </c>
      <c r="C37" s="17" t="s">
        <v>387</v>
      </c>
      <c r="D37" s="17" t="s">
        <v>70</v>
      </c>
      <c r="E37" s="9">
        <v>21</v>
      </c>
      <c r="F37" s="146" t="s">
        <v>40</v>
      </c>
      <c r="G37" s="9">
        <v>1</v>
      </c>
      <c r="H37" s="10">
        <v>0</v>
      </c>
      <c r="I37" s="5">
        <f t="shared" si="12"/>
        <v>0</v>
      </c>
      <c r="J37" s="37">
        <v>36</v>
      </c>
      <c r="K37" s="38" t="s">
        <v>40</v>
      </c>
      <c r="L37" s="37">
        <v>0.5</v>
      </c>
      <c r="M37" s="10">
        <v>0</v>
      </c>
      <c r="N37" s="5">
        <f t="shared" si="11"/>
        <v>0</v>
      </c>
      <c r="O37" s="9">
        <v>23</v>
      </c>
      <c r="P37" s="85" t="s">
        <v>40</v>
      </c>
      <c r="Q37" s="82">
        <v>0.25</v>
      </c>
      <c r="R37" s="10">
        <v>0</v>
      </c>
      <c r="S37" s="5">
        <f t="shared" si="13"/>
        <v>0</v>
      </c>
      <c r="T37" s="9">
        <v>24</v>
      </c>
      <c r="U37" s="85" t="s">
        <v>40</v>
      </c>
      <c r="V37" s="9">
        <v>0.5</v>
      </c>
      <c r="W37" s="10">
        <v>0</v>
      </c>
      <c r="X37" s="5">
        <f t="shared" si="14"/>
        <v>0</v>
      </c>
      <c r="Y37" s="9">
        <v>28</v>
      </c>
      <c r="Z37" s="194" t="s">
        <v>369</v>
      </c>
      <c r="AA37" s="9">
        <v>1</v>
      </c>
      <c r="AB37" s="10">
        <f>200*(Y37+1-Z37)*AA37/Y37</f>
        <v>57.142857142857146</v>
      </c>
      <c r="AC37" s="5">
        <f t="shared" si="10"/>
        <v>58</v>
      </c>
      <c r="AD37" s="34">
        <f>LARGE(CHOOSE({1,2,3,4}, N37,S37,X37,AC37),1)+LARGE(CHOOSE({1,2,3,4}, N37,S37,X37,AC37),2)+I37</f>
        <v>58</v>
      </c>
    </row>
    <row r="38" spans="1:30" ht="44.25" customHeight="1">
      <c r="A38" s="36">
        <v>35</v>
      </c>
      <c r="B38" s="17" t="s">
        <v>143</v>
      </c>
      <c r="C38" s="17" t="s">
        <v>185</v>
      </c>
      <c r="D38" s="17" t="s">
        <v>121</v>
      </c>
      <c r="E38" s="9">
        <v>21</v>
      </c>
      <c r="F38" s="146" t="s">
        <v>40</v>
      </c>
      <c r="G38" s="9">
        <v>1</v>
      </c>
      <c r="H38" s="10">
        <v>0</v>
      </c>
      <c r="I38" s="5">
        <f t="shared" si="12"/>
        <v>0</v>
      </c>
      <c r="J38" s="9">
        <v>36</v>
      </c>
      <c r="K38" s="9">
        <v>19</v>
      </c>
      <c r="L38" s="37">
        <v>0.5</v>
      </c>
      <c r="M38" s="10">
        <f>200*(J38+1-K38)*L38/J38</f>
        <v>50</v>
      </c>
      <c r="N38" s="2">
        <f t="shared" si="11"/>
        <v>50</v>
      </c>
      <c r="O38" s="9">
        <v>23</v>
      </c>
      <c r="P38" s="85" t="s">
        <v>40</v>
      </c>
      <c r="Q38" s="82">
        <v>0.25</v>
      </c>
      <c r="R38" s="10">
        <v>0</v>
      </c>
      <c r="S38" s="5">
        <f t="shared" si="13"/>
        <v>0</v>
      </c>
      <c r="T38" s="9">
        <v>24</v>
      </c>
      <c r="U38" s="85" t="s">
        <v>40</v>
      </c>
      <c r="V38" s="9">
        <v>0.5</v>
      </c>
      <c r="W38" s="10">
        <v>0</v>
      </c>
      <c r="X38" s="5">
        <f t="shared" si="14"/>
        <v>0</v>
      </c>
      <c r="Y38" s="9">
        <v>28</v>
      </c>
      <c r="Z38" s="85" t="s">
        <v>40</v>
      </c>
      <c r="AA38" s="9">
        <v>1</v>
      </c>
      <c r="AB38" s="10">
        <v>0</v>
      </c>
      <c r="AC38" s="5">
        <f t="shared" si="10"/>
        <v>0</v>
      </c>
      <c r="AD38" s="34">
        <f>LARGE(CHOOSE({1,2,3,4}, N38,S38,X38,AC38),1)+LARGE(CHOOSE({1,2,3,4}, N38,S38,X38,AC38),2)+I38</f>
        <v>50</v>
      </c>
    </row>
    <row r="39" spans="1:30" ht="44.25" customHeight="1">
      <c r="A39" s="36">
        <v>36</v>
      </c>
      <c r="B39" s="17" t="s">
        <v>370</v>
      </c>
      <c r="C39" s="17" t="s">
        <v>388</v>
      </c>
      <c r="D39" s="17" t="s">
        <v>70</v>
      </c>
      <c r="E39" s="9">
        <v>21</v>
      </c>
      <c r="F39" s="146" t="s">
        <v>40</v>
      </c>
      <c r="G39" s="9">
        <v>1</v>
      </c>
      <c r="H39" s="10">
        <v>0</v>
      </c>
      <c r="I39" s="5">
        <f t="shared" si="12"/>
        <v>0</v>
      </c>
      <c r="J39" s="37">
        <v>36</v>
      </c>
      <c r="K39" s="38" t="s">
        <v>40</v>
      </c>
      <c r="L39" s="37">
        <v>0.5</v>
      </c>
      <c r="M39" s="10">
        <v>0</v>
      </c>
      <c r="N39" s="5">
        <f t="shared" si="11"/>
        <v>0</v>
      </c>
      <c r="O39" s="9">
        <v>23</v>
      </c>
      <c r="P39" s="85" t="s">
        <v>40</v>
      </c>
      <c r="Q39" s="82">
        <v>0.25</v>
      </c>
      <c r="R39" s="10">
        <v>0</v>
      </c>
      <c r="S39" s="5">
        <f t="shared" si="13"/>
        <v>0</v>
      </c>
      <c r="T39" s="9">
        <v>24</v>
      </c>
      <c r="U39" s="85" t="s">
        <v>40</v>
      </c>
      <c r="V39" s="9">
        <v>0.5</v>
      </c>
      <c r="W39" s="10">
        <v>0</v>
      </c>
      <c r="X39" s="5">
        <f t="shared" si="14"/>
        <v>0</v>
      </c>
      <c r="Y39" s="9">
        <v>28</v>
      </c>
      <c r="Z39" s="194" t="s">
        <v>371</v>
      </c>
      <c r="AA39" s="9">
        <v>1</v>
      </c>
      <c r="AB39" s="10">
        <f>200*(Y39+1-Z39)*AA39/Y39</f>
        <v>50</v>
      </c>
      <c r="AC39" s="5">
        <f t="shared" si="10"/>
        <v>50</v>
      </c>
      <c r="AD39" s="34">
        <f>LARGE(CHOOSE({1,2,3,4}, N39,S39,X39,AC39),1)+LARGE(CHOOSE({1,2,3,4}, N39,S39,X39,AC39),2)+I39</f>
        <v>50</v>
      </c>
    </row>
    <row r="40" spans="1:30" ht="44.25" customHeight="1">
      <c r="A40" s="36">
        <v>37</v>
      </c>
      <c r="B40" s="17" t="s">
        <v>176</v>
      </c>
      <c r="C40" s="17" t="s">
        <v>186</v>
      </c>
      <c r="D40" s="17" t="s">
        <v>121</v>
      </c>
      <c r="E40" s="9">
        <v>21</v>
      </c>
      <c r="F40" s="146" t="s">
        <v>40</v>
      </c>
      <c r="G40" s="9">
        <v>1</v>
      </c>
      <c r="H40" s="10">
        <v>0</v>
      </c>
      <c r="I40" s="5">
        <f t="shared" si="12"/>
        <v>0</v>
      </c>
      <c r="J40" s="9">
        <v>36</v>
      </c>
      <c r="K40" s="9">
        <v>21</v>
      </c>
      <c r="L40" s="37">
        <v>0.5</v>
      </c>
      <c r="M40" s="10">
        <f>200*(J40+1-K40)*L40/J40</f>
        <v>44.444444444444443</v>
      </c>
      <c r="N40" s="2">
        <f t="shared" si="11"/>
        <v>45</v>
      </c>
      <c r="O40" s="9">
        <v>23</v>
      </c>
      <c r="P40" s="85" t="s">
        <v>40</v>
      </c>
      <c r="Q40" s="82">
        <v>0.25</v>
      </c>
      <c r="R40" s="10">
        <v>0</v>
      </c>
      <c r="S40" s="5">
        <f t="shared" si="13"/>
        <v>0</v>
      </c>
      <c r="T40" s="9">
        <v>24</v>
      </c>
      <c r="U40" s="85" t="s">
        <v>40</v>
      </c>
      <c r="V40" s="9">
        <v>0.5</v>
      </c>
      <c r="W40" s="10">
        <v>0</v>
      </c>
      <c r="X40" s="5">
        <f t="shared" si="14"/>
        <v>0</v>
      </c>
      <c r="Y40" s="9">
        <v>28</v>
      </c>
      <c r="Z40" s="85" t="s">
        <v>40</v>
      </c>
      <c r="AA40" s="9">
        <v>1</v>
      </c>
      <c r="AB40" s="10">
        <v>0</v>
      </c>
      <c r="AC40" s="5">
        <f t="shared" si="10"/>
        <v>0</v>
      </c>
      <c r="AD40" s="34">
        <f>LARGE(CHOOSE({1,2,3,4}, N40,S40,X40,AC40),1)+LARGE(CHOOSE({1,2,3,4}, N40,S40,X40,AC40),2)+I40</f>
        <v>45</v>
      </c>
    </row>
    <row r="41" spans="1:30" ht="44.25" customHeight="1">
      <c r="A41" s="36">
        <v>38</v>
      </c>
      <c r="B41" s="8" t="s">
        <v>130</v>
      </c>
      <c r="C41" s="8" t="s">
        <v>58</v>
      </c>
      <c r="D41" s="8" t="s">
        <v>131</v>
      </c>
      <c r="E41" s="9">
        <v>21</v>
      </c>
      <c r="F41" s="146" t="s">
        <v>40</v>
      </c>
      <c r="G41" s="9">
        <v>1</v>
      </c>
      <c r="H41" s="10">
        <v>0</v>
      </c>
      <c r="I41" s="5">
        <f t="shared" si="12"/>
        <v>0</v>
      </c>
      <c r="J41" s="37">
        <v>36</v>
      </c>
      <c r="K41" s="9">
        <v>22</v>
      </c>
      <c r="L41" s="37">
        <v>0.5</v>
      </c>
      <c r="M41" s="10">
        <f>200*(J41+1-K41)*L41/J41</f>
        <v>41.666666666666664</v>
      </c>
      <c r="N41" s="2">
        <f t="shared" si="11"/>
        <v>42</v>
      </c>
      <c r="O41" s="82">
        <v>23</v>
      </c>
      <c r="P41" s="85" t="s">
        <v>40</v>
      </c>
      <c r="Q41" s="82">
        <v>0.25</v>
      </c>
      <c r="R41" s="10">
        <v>0</v>
      </c>
      <c r="S41" s="5">
        <f t="shared" si="13"/>
        <v>0</v>
      </c>
      <c r="T41" s="9">
        <v>24</v>
      </c>
      <c r="U41" s="85" t="s">
        <v>40</v>
      </c>
      <c r="V41" s="9">
        <v>0.5</v>
      </c>
      <c r="W41" s="10">
        <v>0</v>
      </c>
      <c r="X41" s="5">
        <f t="shared" si="14"/>
        <v>0</v>
      </c>
      <c r="Y41" s="9">
        <v>28</v>
      </c>
      <c r="Z41" s="85" t="s">
        <v>40</v>
      </c>
      <c r="AA41" s="9">
        <v>1</v>
      </c>
      <c r="AB41" s="10">
        <v>0</v>
      </c>
      <c r="AC41" s="5">
        <f t="shared" si="10"/>
        <v>0</v>
      </c>
      <c r="AD41" s="34">
        <f>LARGE(CHOOSE({1,2,3,4}, N41,S41,X41,AC41),1)+LARGE(CHOOSE({1,2,3,4}, N41,S41,X41,AC41),2)+I41</f>
        <v>42</v>
      </c>
    </row>
    <row r="42" spans="1:30" ht="44.25" customHeight="1">
      <c r="A42" s="36">
        <v>39</v>
      </c>
      <c r="B42" s="17" t="s">
        <v>177</v>
      </c>
      <c r="C42" s="17" t="s">
        <v>187</v>
      </c>
      <c r="D42" s="17" t="s">
        <v>73</v>
      </c>
      <c r="E42" s="9">
        <v>21</v>
      </c>
      <c r="F42" s="146" t="s">
        <v>40</v>
      </c>
      <c r="G42" s="9">
        <v>1</v>
      </c>
      <c r="H42" s="10">
        <v>0</v>
      </c>
      <c r="I42" s="5">
        <f t="shared" si="12"/>
        <v>0</v>
      </c>
      <c r="J42" s="9">
        <v>36</v>
      </c>
      <c r="K42" s="9">
        <v>23</v>
      </c>
      <c r="L42" s="37">
        <v>0.5</v>
      </c>
      <c r="M42" s="10">
        <f>200*(J42+1-K42)*L42/J42</f>
        <v>38.888888888888886</v>
      </c>
      <c r="N42" s="2">
        <f t="shared" si="11"/>
        <v>39</v>
      </c>
      <c r="O42" s="9">
        <v>23</v>
      </c>
      <c r="P42" s="85" t="s">
        <v>40</v>
      </c>
      <c r="Q42" s="82">
        <v>0.25</v>
      </c>
      <c r="R42" s="10">
        <v>0</v>
      </c>
      <c r="S42" s="5">
        <f t="shared" si="13"/>
        <v>0</v>
      </c>
      <c r="T42" s="9">
        <v>24</v>
      </c>
      <c r="U42" s="85" t="s">
        <v>40</v>
      </c>
      <c r="V42" s="9">
        <v>0.5</v>
      </c>
      <c r="W42" s="10">
        <v>0</v>
      </c>
      <c r="X42" s="5">
        <f t="shared" si="14"/>
        <v>0</v>
      </c>
      <c r="Y42" s="9">
        <v>28</v>
      </c>
      <c r="Z42" s="85" t="s">
        <v>40</v>
      </c>
      <c r="AA42" s="9">
        <v>1</v>
      </c>
      <c r="AB42" s="10">
        <v>0</v>
      </c>
      <c r="AC42" s="5">
        <f t="shared" si="10"/>
        <v>0</v>
      </c>
      <c r="AD42" s="34">
        <f>LARGE(CHOOSE({1,2,3,4}, N42,S42,X42,AC42),1)+LARGE(CHOOSE({1,2,3,4}, N42,S42,X42,AC42),2)+I42</f>
        <v>39</v>
      </c>
    </row>
    <row r="43" spans="1:30" ht="44.25" customHeight="1">
      <c r="A43" s="36">
        <v>40</v>
      </c>
      <c r="B43" s="17" t="s">
        <v>178</v>
      </c>
      <c r="C43" s="17" t="s">
        <v>188</v>
      </c>
      <c r="D43" s="17" t="s">
        <v>129</v>
      </c>
      <c r="E43" s="9">
        <v>21</v>
      </c>
      <c r="F43" s="146" t="s">
        <v>40</v>
      </c>
      <c r="G43" s="9">
        <v>1</v>
      </c>
      <c r="H43" s="10">
        <v>0</v>
      </c>
      <c r="I43" s="5">
        <f t="shared" si="12"/>
        <v>0</v>
      </c>
      <c r="J43" s="9">
        <v>36</v>
      </c>
      <c r="K43" s="9">
        <v>24</v>
      </c>
      <c r="L43" s="37">
        <v>0.5</v>
      </c>
      <c r="M43" s="10">
        <f>200*(J43+1-K43)*L43/J43</f>
        <v>36.111111111111114</v>
      </c>
      <c r="N43" s="2">
        <f t="shared" si="11"/>
        <v>37</v>
      </c>
      <c r="O43" s="9">
        <v>23</v>
      </c>
      <c r="P43" s="85" t="s">
        <v>40</v>
      </c>
      <c r="Q43" s="82">
        <v>0.25</v>
      </c>
      <c r="R43" s="10">
        <v>0</v>
      </c>
      <c r="S43" s="5">
        <f t="shared" si="13"/>
        <v>0</v>
      </c>
      <c r="T43" s="9">
        <v>24</v>
      </c>
      <c r="U43" s="85" t="s">
        <v>40</v>
      </c>
      <c r="V43" s="9">
        <v>0.5</v>
      </c>
      <c r="W43" s="10">
        <v>0</v>
      </c>
      <c r="X43" s="5">
        <f t="shared" si="14"/>
        <v>0</v>
      </c>
      <c r="Y43" s="9">
        <v>28</v>
      </c>
      <c r="Z43" s="85" t="s">
        <v>40</v>
      </c>
      <c r="AA43" s="9">
        <v>1</v>
      </c>
      <c r="AB43" s="10">
        <v>0</v>
      </c>
      <c r="AC43" s="5">
        <f t="shared" si="10"/>
        <v>0</v>
      </c>
      <c r="AD43" s="34">
        <f>LARGE(CHOOSE({1,2,3,4}, N43,S43,X43,AC43),1)+LARGE(CHOOSE({1,2,3,4}, N43,S43,X43,AC43),2)+I43</f>
        <v>37</v>
      </c>
    </row>
    <row r="44" spans="1:30" ht="44.25" customHeight="1">
      <c r="A44" s="36">
        <v>41</v>
      </c>
      <c r="B44" s="17" t="s">
        <v>179</v>
      </c>
      <c r="C44" s="17" t="s">
        <v>189</v>
      </c>
      <c r="D44" s="17" t="s">
        <v>73</v>
      </c>
      <c r="E44" s="9">
        <v>21</v>
      </c>
      <c r="F44" s="146" t="s">
        <v>40</v>
      </c>
      <c r="G44" s="9">
        <v>1</v>
      </c>
      <c r="H44" s="10">
        <v>0</v>
      </c>
      <c r="I44" s="5">
        <f t="shared" si="12"/>
        <v>0</v>
      </c>
      <c r="J44" s="9">
        <v>36</v>
      </c>
      <c r="K44" s="9">
        <v>26</v>
      </c>
      <c r="L44" s="37">
        <v>0.5</v>
      </c>
      <c r="M44" s="10">
        <f>200*(J44+1-K44)*L44/J44</f>
        <v>30.555555555555557</v>
      </c>
      <c r="N44" s="2">
        <f t="shared" si="11"/>
        <v>31</v>
      </c>
      <c r="O44" s="9">
        <v>23</v>
      </c>
      <c r="P44" s="85" t="s">
        <v>40</v>
      </c>
      <c r="Q44" s="82">
        <v>0.25</v>
      </c>
      <c r="R44" s="10">
        <v>0</v>
      </c>
      <c r="S44" s="5">
        <f t="shared" si="13"/>
        <v>0</v>
      </c>
      <c r="T44" s="9">
        <v>24</v>
      </c>
      <c r="U44" s="85" t="s">
        <v>40</v>
      </c>
      <c r="V44" s="9">
        <v>0.5</v>
      </c>
      <c r="W44" s="10">
        <v>0</v>
      </c>
      <c r="X44" s="5">
        <f t="shared" si="14"/>
        <v>0</v>
      </c>
      <c r="Y44" s="9">
        <v>28</v>
      </c>
      <c r="Z44" s="85" t="s">
        <v>40</v>
      </c>
      <c r="AA44" s="9">
        <v>1</v>
      </c>
      <c r="AB44" s="10">
        <v>0</v>
      </c>
      <c r="AC44" s="5">
        <f t="shared" si="10"/>
        <v>0</v>
      </c>
      <c r="AD44" s="34">
        <f>LARGE(CHOOSE({1,2,3,4}, N44,S44,X44,AC44),1)+LARGE(CHOOSE({1,2,3,4}, N44,S44,X44,AC44),2)+I44</f>
        <v>31</v>
      </c>
    </row>
    <row r="45" spans="1:30" ht="44.25" customHeight="1">
      <c r="A45" s="36">
        <v>42</v>
      </c>
      <c r="B45" s="8" t="s">
        <v>32</v>
      </c>
      <c r="C45" s="8" t="s">
        <v>59</v>
      </c>
      <c r="D45" s="8" t="s">
        <v>70</v>
      </c>
      <c r="E45" s="9">
        <v>21</v>
      </c>
      <c r="F45" s="146" t="s">
        <v>40</v>
      </c>
      <c r="G45" s="9">
        <v>1</v>
      </c>
      <c r="H45" s="10">
        <v>0</v>
      </c>
      <c r="I45" s="5">
        <f t="shared" si="12"/>
        <v>0</v>
      </c>
      <c r="J45" s="37">
        <v>36</v>
      </c>
      <c r="K45" s="38" t="s">
        <v>40</v>
      </c>
      <c r="L45" s="37">
        <v>0.5</v>
      </c>
      <c r="M45" s="10">
        <v>0</v>
      </c>
      <c r="N45" s="5">
        <f t="shared" si="11"/>
        <v>0</v>
      </c>
      <c r="O45" s="82">
        <v>23</v>
      </c>
      <c r="P45" s="85">
        <v>11</v>
      </c>
      <c r="Q45" s="82">
        <v>0.25</v>
      </c>
      <c r="R45" s="10">
        <f>200*(O45+1-P45)*Q45/O45</f>
        <v>28.260869565217391</v>
      </c>
      <c r="S45" s="5">
        <f t="shared" si="13"/>
        <v>29</v>
      </c>
      <c r="T45" s="9">
        <v>24</v>
      </c>
      <c r="U45" s="85" t="s">
        <v>40</v>
      </c>
      <c r="V45" s="9">
        <v>0.5</v>
      </c>
      <c r="W45" s="10">
        <v>0</v>
      </c>
      <c r="X45" s="5">
        <f t="shared" si="14"/>
        <v>0</v>
      </c>
      <c r="Y45" s="9">
        <v>28</v>
      </c>
      <c r="Z45" s="85" t="s">
        <v>40</v>
      </c>
      <c r="AA45" s="9">
        <v>1</v>
      </c>
      <c r="AB45" s="10">
        <v>0</v>
      </c>
      <c r="AC45" s="5">
        <f t="shared" si="10"/>
        <v>0</v>
      </c>
      <c r="AD45" s="34">
        <f>LARGE(CHOOSE({1,2,3,4}, N45,S45,X45,AC45),1)+LARGE(CHOOSE({1,2,3,4}, N45,S45,X45,AC45),2)+I45</f>
        <v>29</v>
      </c>
    </row>
    <row r="46" spans="1:30" s="33" customFormat="1" ht="44.25" customHeight="1">
      <c r="A46" s="36">
        <v>43</v>
      </c>
      <c r="B46" s="17" t="s">
        <v>298</v>
      </c>
      <c r="C46" s="17" t="s">
        <v>299</v>
      </c>
      <c r="D46" s="17" t="s">
        <v>71</v>
      </c>
      <c r="E46" s="82">
        <v>21</v>
      </c>
      <c r="F46" s="82">
        <v>19</v>
      </c>
      <c r="G46" s="82">
        <v>1</v>
      </c>
      <c r="H46" s="10">
        <f>200*(E46+1-F46)*G46/E46</f>
        <v>28.571428571428573</v>
      </c>
      <c r="I46" s="5">
        <f t="shared" si="12"/>
        <v>29</v>
      </c>
      <c r="J46" s="37">
        <v>36</v>
      </c>
      <c r="K46" s="38" t="s">
        <v>40</v>
      </c>
      <c r="L46" s="37">
        <v>0.5</v>
      </c>
      <c r="M46" s="10">
        <v>0</v>
      </c>
      <c r="N46" s="5">
        <f t="shared" si="11"/>
        <v>0</v>
      </c>
      <c r="O46" s="9">
        <v>23</v>
      </c>
      <c r="P46" s="85" t="s">
        <v>40</v>
      </c>
      <c r="Q46" s="82">
        <v>0.25</v>
      </c>
      <c r="R46" s="10">
        <v>0</v>
      </c>
      <c r="S46" s="5">
        <f t="shared" si="13"/>
        <v>0</v>
      </c>
      <c r="T46" s="9">
        <v>24</v>
      </c>
      <c r="U46" s="85" t="s">
        <v>40</v>
      </c>
      <c r="V46" s="9">
        <v>0.5</v>
      </c>
      <c r="W46" s="10">
        <v>0</v>
      </c>
      <c r="X46" s="5">
        <f t="shared" si="14"/>
        <v>0</v>
      </c>
      <c r="Y46" s="9">
        <v>28</v>
      </c>
      <c r="Z46" s="85" t="s">
        <v>40</v>
      </c>
      <c r="AA46" s="9">
        <v>1</v>
      </c>
      <c r="AB46" s="10">
        <v>0</v>
      </c>
      <c r="AC46" s="5">
        <f t="shared" ref="AC46:AC59" si="15">ROUNDUP(AB46,0)</f>
        <v>0</v>
      </c>
      <c r="AD46" s="34">
        <f>LARGE(CHOOSE({1,2,3,4}, N46,S46,X46,AC46),1)+LARGE(CHOOSE({1,2,3,4}, N46,S46,X46,AC46),2)+I46</f>
        <v>29</v>
      </c>
    </row>
    <row r="47" spans="1:30" s="33" customFormat="1" ht="44.25" customHeight="1">
      <c r="A47" s="36">
        <v>44</v>
      </c>
      <c r="B47" s="17" t="s">
        <v>180</v>
      </c>
      <c r="C47" s="17" t="s">
        <v>190</v>
      </c>
      <c r="D47" s="17" t="s">
        <v>73</v>
      </c>
      <c r="E47" s="9">
        <v>21</v>
      </c>
      <c r="F47" s="146" t="s">
        <v>40</v>
      </c>
      <c r="G47" s="9">
        <v>1</v>
      </c>
      <c r="H47" s="10">
        <v>0</v>
      </c>
      <c r="I47" s="5">
        <f t="shared" si="12"/>
        <v>0</v>
      </c>
      <c r="J47" s="9">
        <v>36</v>
      </c>
      <c r="K47" s="9">
        <v>27</v>
      </c>
      <c r="L47" s="37">
        <v>0.5</v>
      </c>
      <c r="M47" s="10">
        <f>200*(J47+1-K47)*L47/J47</f>
        <v>27.777777777777779</v>
      </c>
      <c r="N47" s="2">
        <f t="shared" si="11"/>
        <v>28</v>
      </c>
      <c r="O47" s="9">
        <v>23</v>
      </c>
      <c r="P47" s="85" t="s">
        <v>40</v>
      </c>
      <c r="Q47" s="82">
        <v>0.25</v>
      </c>
      <c r="R47" s="10">
        <v>0</v>
      </c>
      <c r="S47" s="5">
        <f t="shared" si="13"/>
        <v>0</v>
      </c>
      <c r="T47" s="9">
        <v>24</v>
      </c>
      <c r="U47" s="85" t="s">
        <v>40</v>
      </c>
      <c r="V47" s="9">
        <v>0.5</v>
      </c>
      <c r="W47" s="10">
        <v>0</v>
      </c>
      <c r="X47" s="5">
        <f t="shared" si="14"/>
        <v>0</v>
      </c>
      <c r="Y47" s="9">
        <v>28</v>
      </c>
      <c r="Z47" s="85" t="s">
        <v>40</v>
      </c>
      <c r="AA47" s="9">
        <v>1</v>
      </c>
      <c r="AB47" s="10">
        <v>0</v>
      </c>
      <c r="AC47" s="5">
        <f t="shared" si="15"/>
        <v>0</v>
      </c>
      <c r="AD47" s="34">
        <f>LARGE(CHOOSE({1,2,3,4}, N47,S47,X47,AC47),1)+LARGE(CHOOSE({1,2,3,4}, N47,S47,X47,AC47),2)+I47</f>
        <v>28</v>
      </c>
    </row>
    <row r="48" spans="1:30" s="33" customFormat="1" ht="44.25" customHeight="1">
      <c r="A48" s="36">
        <v>45</v>
      </c>
      <c r="B48" s="17" t="s">
        <v>239</v>
      </c>
      <c r="C48" s="17" t="s">
        <v>240</v>
      </c>
      <c r="D48" s="17" t="s">
        <v>73</v>
      </c>
      <c r="E48" s="9">
        <v>21</v>
      </c>
      <c r="F48" s="146" t="s">
        <v>40</v>
      </c>
      <c r="G48" s="9">
        <v>1</v>
      </c>
      <c r="H48" s="10">
        <v>0</v>
      </c>
      <c r="I48" s="5">
        <f t="shared" si="12"/>
        <v>0</v>
      </c>
      <c r="J48" s="37">
        <v>36</v>
      </c>
      <c r="K48" s="38" t="s">
        <v>40</v>
      </c>
      <c r="L48" s="37">
        <v>0.5</v>
      </c>
      <c r="M48" s="10">
        <v>0</v>
      </c>
      <c r="N48" s="5">
        <f t="shared" si="11"/>
        <v>0</v>
      </c>
      <c r="O48" s="9">
        <v>23</v>
      </c>
      <c r="P48" s="85" t="s">
        <v>40</v>
      </c>
      <c r="Q48" s="82">
        <v>0.25</v>
      </c>
      <c r="R48" s="10">
        <v>0</v>
      </c>
      <c r="S48" s="5">
        <f t="shared" si="13"/>
        <v>0</v>
      </c>
      <c r="T48" s="9">
        <v>24</v>
      </c>
      <c r="U48" s="9">
        <v>19</v>
      </c>
      <c r="V48" s="9">
        <v>0.5</v>
      </c>
      <c r="W48" s="10">
        <f>200*(T48+1-U48)*V48/T48</f>
        <v>25</v>
      </c>
      <c r="X48" s="5">
        <f t="shared" si="14"/>
        <v>25</v>
      </c>
      <c r="Y48" s="9">
        <v>28</v>
      </c>
      <c r="Z48" s="85" t="s">
        <v>40</v>
      </c>
      <c r="AA48" s="9">
        <v>1</v>
      </c>
      <c r="AB48" s="10">
        <v>0</v>
      </c>
      <c r="AC48" s="5">
        <f t="shared" si="15"/>
        <v>0</v>
      </c>
      <c r="AD48" s="34">
        <f>LARGE(CHOOSE({1,2,3,4}, N48,S48,X48,AC48),1)+LARGE(CHOOSE({1,2,3,4}, N48,S48,X48,AC48),2)+I48</f>
        <v>25</v>
      </c>
    </row>
    <row r="49" spans="1:30" s="33" customFormat="1" ht="44.25" customHeight="1">
      <c r="A49" s="36">
        <v>46</v>
      </c>
      <c r="B49" s="17" t="s">
        <v>181</v>
      </c>
      <c r="C49" s="17" t="s">
        <v>191</v>
      </c>
      <c r="D49" s="17" t="s">
        <v>129</v>
      </c>
      <c r="E49" s="9">
        <v>21</v>
      </c>
      <c r="F49" s="146" t="s">
        <v>40</v>
      </c>
      <c r="G49" s="9">
        <v>1</v>
      </c>
      <c r="H49" s="10">
        <v>0</v>
      </c>
      <c r="I49" s="5">
        <f t="shared" si="12"/>
        <v>0</v>
      </c>
      <c r="J49" s="9">
        <v>36</v>
      </c>
      <c r="K49" s="9">
        <v>28</v>
      </c>
      <c r="L49" s="37">
        <v>0.5</v>
      </c>
      <c r="M49" s="10">
        <f>200*(J49+1-K49)*L49/J49</f>
        <v>25</v>
      </c>
      <c r="N49" s="2">
        <f t="shared" si="11"/>
        <v>25</v>
      </c>
      <c r="O49" s="9">
        <v>23</v>
      </c>
      <c r="P49" s="85" t="s">
        <v>40</v>
      </c>
      <c r="Q49" s="82">
        <v>0.25</v>
      </c>
      <c r="R49" s="10">
        <v>0</v>
      </c>
      <c r="S49" s="5">
        <f t="shared" si="13"/>
        <v>0</v>
      </c>
      <c r="T49" s="9">
        <v>24</v>
      </c>
      <c r="U49" s="85" t="s">
        <v>40</v>
      </c>
      <c r="V49" s="9">
        <v>0.5</v>
      </c>
      <c r="W49" s="10">
        <v>0</v>
      </c>
      <c r="X49" s="5">
        <f t="shared" si="14"/>
        <v>0</v>
      </c>
      <c r="Y49" s="9">
        <v>28</v>
      </c>
      <c r="Z49" s="85" t="s">
        <v>40</v>
      </c>
      <c r="AA49" s="9">
        <v>1</v>
      </c>
      <c r="AB49" s="10">
        <v>0</v>
      </c>
      <c r="AC49" s="5">
        <f t="shared" si="15"/>
        <v>0</v>
      </c>
      <c r="AD49" s="34">
        <f>LARGE(CHOOSE({1,2,3,4}, N49,S49,X49,AC49),1)+LARGE(CHOOSE({1,2,3,4}, N49,S49,X49,AC49),2)+I49</f>
        <v>25</v>
      </c>
    </row>
    <row r="50" spans="1:30" ht="44.25" customHeight="1">
      <c r="A50" s="36">
        <v>47</v>
      </c>
      <c r="B50" s="17" t="s">
        <v>241</v>
      </c>
      <c r="C50" s="17" t="s">
        <v>242</v>
      </c>
      <c r="D50" s="17" t="s">
        <v>73</v>
      </c>
      <c r="E50" s="9">
        <v>21</v>
      </c>
      <c r="F50" s="146" t="s">
        <v>40</v>
      </c>
      <c r="G50" s="9">
        <v>1</v>
      </c>
      <c r="H50" s="10">
        <v>0</v>
      </c>
      <c r="I50" s="5">
        <f t="shared" si="12"/>
        <v>0</v>
      </c>
      <c r="J50" s="37">
        <v>36</v>
      </c>
      <c r="K50" s="38" t="s">
        <v>40</v>
      </c>
      <c r="L50" s="37">
        <v>0.5</v>
      </c>
      <c r="M50" s="10">
        <v>0</v>
      </c>
      <c r="N50" s="5">
        <f t="shared" si="11"/>
        <v>0</v>
      </c>
      <c r="O50" s="9">
        <v>23</v>
      </c>
      <c r="P50" s="85" t="s">
        <v>40</v>
      </c>
      <c r="Q50" s="82">
        <v>0.25</v>
      </c>
      <c r="R50" s="10">
        <v>0</v>
      </c>
      <c r="S50" s="5">
        <f t="shared" si="13"/>
        <v>0</v>
      </c>
      <c r="T50" s="9">
        <v>24</v>
      </c>
      <c r="U50" s="9">
        <v>20</v>
      </c>
      <c r="V50" s="9">
        <v>0.5</v>
      </c>
      <c r="W50" s="10">
        <f>200*(T50+1-U50)*V50/T50</f>
        <v>20.833333333333332</v>
      </c>
      <c r="X50" s="5">
        <f t="shared" si="14"/>
        <v>21</v>
      </c>
      <c r="Y50" s="9">
        <v>28</v>
      </c>
      <c r="Z50" s="85" t="s">
        <v>40</v>
      </c>
      <c r="AA50" s="9">
        <v>1</v>
      </c>
      <c r="AB50" s="10">
        <v>0</v>
      </c>
      <c r="AC50" s="5">
        <f t="shared" si="15"/>
        <v>0</v>
      </c>
      <c r="AD50" s="34">
        <f>LARGE(CHOOSE({1,2,3,4}, N50,S50,X50,AC50),1)+LARGE(CHOOSE({1,2,3,4}, N50,S50,X50,AC50),2)+I50</f>
        <v>21</v>
      </c>
    </row>
    <row r="51" spans="1:30" ht="44.25" customHeight="1">
      <c r="A51" s="36">
        <v>48</v>
      </c>
      <c r="B51" s="8" t="s">
        <v>28</v>
      </c>
      <c r="C51" s="8" t="s">
        <v>56</v>
      </c>
      <c r="D51" s="8" t="s">
        <v>70</v>
      </c>
      <c r="E51" s="9">
        <v>21</v>
      </c>
      <c r="F51" s="146" t="s">
        <v>40</v>
      </c>
      <c r="G51" s="9">
        <v>1</v>
      </c>
      <c r="H51" s="10">
        <v>0</v>
      </c>
      <c r="I51" s="5">
        <f t="shared" si="12"/>
        <v>0</v>
      </c>
      <c r="J51" s="37">
        <v>36</v>
      </c>
      <c r="K51" s="38" t="s">
        <v>40</v>
      </c>
      <c r="L51" s="37">
        <v>0.5</v>
      </c>
      <c r="M51" s="10">
        <v>0</v>
      </c>
      <c r="N51" s="5">
        <f t="shared" si="11"/>
        <v>0</v>
      </c>
      <c r="O51" s="82">
        <v>23</v>
      </c>
      <c r="P51" s="85">
        <v>15</v>
      </c>
      <c r="Q51" s="82">
        <v>0.25</v>
      </c>
      <c r="R51" s="10">
        <f>200*(O51+1-P51)*Q51/O51</f>
        <v>19.565217391304348</v>
      </c>
      <c r="S51" s="5">
        <f t="shared" si="13"/>
        <v>20</v>
      </c>
      <c r="T51" s="9">
        <v>24</v>
      </c>
      <c r="U51" s="85" t="s">
        <v>40</v>
      </c>
      <c r="V51" s="9">
        <v>0.5</v>
      </c>
      <c r="W51" s="10">
        <v>0</v>
      </c>
      <c r="X51" s="5">
        <f t="shared" si="14"/>
        <v>0</v>
      </c>
      <c r="Y51" s="9">
        <v>28</v>
      </c>
      <c r="Z51" s="85" t="s">
        <v>40</v>
      </c>
      <c r="AA51" s="9">
        <v>1</v>
      </c>
      <c r="AB51" s="10">
        <v>0</v>
      </c>
      <c r="AC51" s="5">
        <f t="shared" si="15"/>
        <v>0</v>
      </c>
      <c r="AD51" s="34">
        <f>LARGE(CHOOSE({1,2,3,4}, N51,S51,X51,AC51),1)+LARGE(CHOOSE({1,2,3,4}, N51,S51,X51,AC51),2)+I51</f>
        <v>20</v>
      </c>
    </row>
    <row r="52" spans="1:30" ht="44.25" customHeight="1">
      <c r="A52" s="36">
        <v>49</v>
      </c>
      <c r="B52" s="17" t="s">
        <v>243</v>
      </c>
      <c r="C52" s="17" t="s">
        <v>244</v>
      </c>
      <c r="D52" s="17" t="s">
        <v>245</v>
      </c>
      <c r="E52" s="9">
        <v>21</v>
      </c>
      <c r="F52" s="146" t="s">
        <v>40</v>
      </c>
      <c r="G52" s="9">
        <v>1</v>
      </c>
      <c r="H52" s="10">
        <v>0</v>
      </c>
      <c r="I52" s="5">
        <f t="shared" si="12"/>
        <v>0</v>
      </c>
      <c r="J52" s="37">
        <v>36</v>
      </c>
      <c r="K52" s="38" t="s">
        <v>40</v>
      </c>
      <c r="L52" s="37">
        <v>0.5</v>
      </c>
      <c r="M52" s="10">
        <v>0</v>
      </c>
      <c r="N52" s="5">
        <f t="shared" si="11"/>
        <v>0</v>
      </c>
      <c r="O52" s="9">
        <v>23</v>
      </c>
      <c r="P52" s="85" t="s">
        <v>40</v>
      </c>
      <c r="Q52" s="82">
        <v>0.25</v>
      </c>
      <c r="R52" s="10">
        <v>0</v>
      </c>
      <c r="S52" s="5">
        <f t="shared" si="13"/>
        <v>0</v>
      </c>
      <c r="T52" s="9">
        <v>24</v>
      </c>
      <c r="U52" s="9">
        <v>21</v>
      </c>
      <c r="V52" s="9">
        <v>0.5</v>
      </c>
      <c r="W52" s="10">
        <f>200*(T52+1-U52)*V52/T52</f>
        <v>16.666666666666668</v>
      </c>
      <c r="X52" s="5">
        <f t="shared" si="14"/>
        <v>17</v>
      </c>
      <c r="Y52" s="9">
        <v>28</v>
      </c>
      <c r="Z52" s="85" t="s">
        <v>40</v>
      </c>
      <c r="AA52" s="9">
        <v>1</v>
      </c>
      <c r="AB52" s="10">
        <v>0</v>
      </c>
      <c r="AC52" s="5">
        <f t="shared" si="15"/>
        <v>0</v>
      </c>
      <c r="AD52" s="34">
        <f>LARGE(CHOOSE({1,2,3,4}, N52,S52,X52,AC52),1)+LARGE(CHOOSE({1,2,3,4}, N52,S52,X52,AC52),2)+I52</f>
        <v>17</v>
      </c>
    </row>
    <row r="53" spans="1:30" ht="44.25" customHeight="1">
      <c r="A53" s="36">
        <v>50</v>
      </c>
      <c r="B53" s="17" t="s">
        <v>247</v>
      </c>
      <c r="C53" s="17" t="s">
        <v>246</v>
      </c>
      <c r="D53" s="17" t="s">
        <v>73</v>
      </c>
      <c r="E53" s="9">
        <v>21</v>
      </c>
      <c r="F53" s="146" t="s">
        <v>40</v>
      </c>
      <c r="G53" s="9">
        <v>1</v>
      </c>
      <c r="H53" s="10">
        <v>0</v>
      </c>
      <c r="I53" s="5">
        <f t="shared" si="12"/>
        <v>0</v>
      </c>
      <c r="J53" s="37">
        <v>36</v>
      </c>
      <c r="K53" s="38" t="s">
        <v>40</v>
      </c>
      <c r="L53" s="37">
        <v>0.5</v>
      </c>
      <c r="M53" s="10">
        <v>0</v>
      </c>
      <c r="N53" s="5">
        <f t="shared" si="11"/>
        <v>0</v>
      </c>
      <c r="O53" s="9">
        <v>23</v>
      </c>
      <c r="P53" s="85" t="s">
        <v>40</v>
      </c>
      <c r="Q53" s="82">
        <v>0.25</v>
      </c>
      <c r="R53" s="10">
        <v>0</v>
      </c>
      <c r="S53" s="5">
        <f t="shared" si="13"/>
        <v>0</v>
      </c>
      <c r="T53" s="9">
        <v>24</v>
      </c>
      <c r="U53" s="9">
        <v>22</v>
      </c>
      <c r="V53" s="9">
        <v>0.5</v>
      </c>
      <c r="W53" s="10">
        <f>200*(T53+1-U53)*V53/T53</f>
        <v>12.5</v>
      </c>
      <c r="X53" s="5">
        <f t="shared" si="14"/>
        <v>13</v>
      </c>
      <c r="Y53" s="9">
        <v>28</v>
      </c>
      <c r="Z53" s="85" t="s">
        <v>40</v>
      </c>
      <c r="AA53" s="9">
        <v>1</v>
      </c>
      <c r="AB53" s="10">
        <v>0</v>
      </c>
      <c r="AC53" s="5">
        <f t="shared" si="15"/>
        <v>0</v>
      </c>
      <c r="AD53" s="34">
        <f>LARGE(CHOOSE({1,2,3,4}, N53,S53,X53,AC53),1)+LARGE(CHOOSE({1,2,3,4}, N53,S53,X53,AC53),2)+I53</f>
        <v>13</v>
      </c>
    </row>
    <row r="54" spans="1:30" ht="44.25" customHeight="1">
      <c r="A54" s="36">
        <v>51</v>
      </c>
      <c r="B54" s="17" t="s">
        <v>171</v>
      </c>
      <c r="C54" s="17" t="s">
        <v>194</v>
      </c>
      <c r="D54" s="17" t="s">
        <v>74</v>
      </c>
      <c r="E54" s="9">
        <v>21</v>
      </c>
      <c r="F54" s="146" t="s">
        <v>40</v>
      </c>
      <c r="G54" s="9">
        <v>1</v>
      </c>
      <c r="H54" s="10">
        <v>0</v>
      </c>
      <c r="I54" s="5">
        <f t="shared" si="12"/>
        <v>0</v>
      </c>
      <c r="J54" s="37">
        <v>36</v>
      </c>
      <c r="K54" s="38" t="s">
        <v>40</v>
      </c>
      <c r="L54" s="37">
        <v>0.5</v>
      </c>
      <c r="M54" s="10">
        <v>0</v>
      </c>
      <c r="N54" s="2">
        <v>0</v>
      </c>
      <c r="O54" s="82">
        <v>23</v>
      </c>
      <c r="P54" s="9">
        <v>19</v>
      </c>
      <c r="Q54" s="82">
        <v>0.25</v>
      </c>
      <c r="R54" s="10">
        <f>200*(O54+1-P54)*Q54/O54</f>
        <v>10.869565217391305</v>
      </c>
      <c r="S54" s="5">
        <f t="shared" si="13"/>
        <v>11</v>
      </c>
      <c r="T54" s="9">
        <v>24</v>
      </c>
      <c r="U54" s="85" t="s">
        <v>40</v>
      </c>
      <c r="V54" s="9">
        <v>0.5</v>
      </c>
      <c r="W54" s="10">
        <v>0</v>
      </c>
      <c r="X54" s="5">
        <f t="shared" si="14"/>
        <v>0</v>
      </c>
      <c r="Y54" s="9">
        <v>28</v>
      </c>
      <c r="Z54" s="85" t="s">
        <v>40</v>
      </c>
      <c r="AA54" s="9">
        <v>1</v>
      </c>
      <c r="AB54" s="10">
        <v>0</v>
      </c>
      <c r="AC54" s="5">
        <f t="shared" si="15"/>
        <v>0</v>
      </c>
      <c r="AD54" s="34">
        <f>LARGE(CHOOSE({1,2,3,4}, N54,S54,X54,AC54),1)+LARGE(CHOOSE({1,2,3,4}, N54,S54,X54,AC54),2)+I54</f>
        <v>11</v>
      </c>
    </row>
    <row r="55" spans="1:30" ht="44.25" customHeight="1">
      <c r="A55" s="36">
        <v>52</v>
      </c>
      <c r="B55" s="17" t="s">
        <v>301</v>
      </c>
      <c r="C55" s="17" t="s">
        <v>302</v>
      </c>
      <c r="D55" s="17" t="s">
        <v>68</v>
      </c>
      <c r="E55" s="82">
        <v>21</v>
      </c>
      <c r="F55" s="82">
        <v>21</v>
      </c>
      <c r="G55" s="82">
        <v>1</v>
      </c>
      <c r="H55" s="10">
        <f>200*(E55+1-F55)*G55/E55</f>
        <v>9.5238095238095237</v>
      </c>
      <c r="I55" s="5">
        <f t="shared" si="12"/>
        <v>10</v>
      </c>
      <c r="J55" s="37">
        <v>36</v>
      </c>
      <c r="K55" s="38" t="s">
        <v>40</v>
      </c>
      <c r="L55" s="37">
        <v>0.5</v>
      </c>
      <c r="M55" s="10">
        <v>0</v>
      </c>
      <c r="N55" s="5">
        <f>ROUNDUP(M55,0)</f>
        <v>0</v>
      </c>
      <c r="O55" s="9">
        <v>23</v>
      </c>
      <c r="P55" s="85" t="s">
        <v>40</v>
      </c>
      <c r="Q55" s="82">
        <v>0.25</v>
      </c>
      <c r="R55" s="10">
        <v>0</v>
      </c>
      <c r="S55" s="5">
        <f t="shared" si="13"/>
        <v>0</v>
      </c>
      <c r="T55" s="9">
        <v>24</v>
      </c>
      <c r="U55" s="85" t="s">
        <v>40</v>
      </c>
      <c r="V55" s="9">
        <v>0.5</v>
      </c>
      <c r="W55" s="10">
        <v>0</v>
      </c>
      <c r="X55" s="5">
        <f t="shared" si="14"/>
        <v>0</v>
      </c>
      <c r="Y55" s="9">
        <v>28</v>
      </c>
      <c r="Z55" s="85" t="s">
        <v>40</v>
      </c>
      <c r="AA55" s="9">
        <v>1</v>
      </c>
      <c r="AB55" s="10">
        <v>0</v>
      </c>
      <c r="AC55" s="5">
        <f t="shared" si="15"/>
        <v>0</v>
      </c>
      <c r="AD55" s="34">
        <f>LARGE(CHOOSE({1,2,3,4}, N55,S55,X55,AC55),1)+LARGE(CHOOSE({1,2,3,4}, N55,S55,X55,AC55),2)+I55</f>
        <v>10</v>
      </c>
    </row>
    <row r="56" spans="1:30" ht="44.25" customHeight="1">
      <c r="A56" s="36">
        <v>53</v>
      </c>
      <c r="B56" s="17" t="s">
        <v>172</v>
      </c>
      <c r="C56" s="17" t="s">
        <v>193</v>
      </c>
      <c r="D56" s="17" t="s">
        <v>121</v>
      </c>
      <c r="E56" s="9">
        <v>21</v>
      </c>
      <c r="F56" s="146" t="s">
        <v>40</v>
      </c>
      <c r="G56" s="9">
        <v>1</v>
      </c>
      <c r="H56" s="10">
        <v>0</v>
      </c>
      <c r="I56" s="5">
        <f t="shared" si="12"/>
        <v>0</v>
      </c>
      <c r="J56" s="37">
        <v>36</v>
      </c>
      <c r="K56" s="9">
        <v>29</v>
      </c>
      <c r="L56" s="37">
        <v>0.5</v>
      </c>
      <c r="M56" s="10">
        <f>200*(J56+1-K56)*L56/J56</f>
        <v>22.222222222222221</v>
      </c>
      <c r="N56" s="2">
        <v>0</v>
      </c>
      <c r="O56" s="82">
        <v>23</v>
      </c>
      <c r="P56" s="9">
        <v>20</v>
      </c>
      <c r="Q56" s="82">
        <v>0.25</v>
      </c>
      <c r="R56" s="10">
        <f>200*(O56+1-P56)*Q56/O56</f>
        <v>8.695652173913043</v>
      </c>
      <c r="S56" s="5">
        <f t="shared" si="13"/>
        <v>9</v>
      </c>
      <c r="T56" s="9">
        <v>24</v>
      </c>
      <c r="U56" s="85" t="s">
        <v>40</v>
      </c>
      <c r="V56" s="9">
        <v>0.5</v>
      </c>
      <c r="W56" s="10">
        <v>0</v>
      </c>
      <c r="X56" s="5">
        <f t="shared" si="14"/>
        <v>0</v>
      </c>
      <c r="Y56" s="9">
        <v>28</v>
      </c>
      <c r="Z56" s="85" t="s">
        <v>40</v>
      </c>
      <c r="AA56" s="9">
        <v>1</v>
      </c>
      <c r="AB56" s="10">
        <v>0</v>
      </c>
      <c r="AC56" s="5">
        <f t="shared" si="15"/>
        <v>0</v>
      </c>
      <c r="AD56" s="34">
        <f>LARGE(CHOOSE({1,2,3,4}, N56,S56,X56,AC56),1)+LARGE(CHOOSE({1,2,3,4}, N56,S56,X56,AC56),2)+I56</f>
        <v>9</v>
      </c>
    </row>
    <row r="57" spans="1:30" ht="44.25" customHeight="1">
      <c r="A57" s="36">
        <v>54</v>
      </c>
      <c r="B57" s="17" t="s">
        <v>249</v>
      </c>
      <c r="C57" s="17" t="s">
        <v>248</v>
      </c>
      <c r="D57" s="17" t="s">
        <v>250</v>
      </c>
      <c r="E57" s="9">
        <v>21</v>
      </c>
      <c r="F57" s="146" t="s">
        <v>40</v>
      </c>
      <c r="G57" s="9">
        <v>1</v>
      </c>
      <c r="H57" s="10">
        <v>0</v>
      </c>
      <c r="I57" s="5">
        <f t="shared" si="12"/>
        <v>0</v>
      </c>
      <c r="J57" s="37">
        <v>36</v>
      </c>
      <c r="K57" s="38" t="s">
        <v>40</v>
      </c>
      <c r="L57" s="37">
        <v>0.5</v>
      </c>
      <c r="M57" s="10">
        <v>0</v>
      </c>
      <c r="N57" s="5">
        <f>ROUNDUP(M57,0)</f>
        <v>0</v>
      </c>
      <c r="O57" s="9">
        <v>23</v>
      </c>
      <c r="P57" s="85" t="s">
        <v>40</v>
      </c>
      <c r="Q57" s="82">
        <v>0.25</v>
      </c>
      <c r="R57" s="10">
        <v>0</v>
      </c>
      <c r="S57" s="5">
        <f t="shared" si="13"/>
        <v>0</v>
      </c>
      <c r="T57" s="9">
        <v>24</v>
      </c>
      <c r="U57" s="9">
        <v>23</v>
      </c>
      <c r="V57" s="9">
        <v>0.5</v>
      </c>
      <c r="W57" s="10">
        <f>200*(T57+1-U57)*V57/T57</f>
        <v>8.3333333333333339</v>
      </c>
      <c r="X57" s="5">
        <f t="shared" si="14"/>
        <v>9</v>
      </c>
      <c r="Y57" s="9">
        <v>28</v>
      </c>
      <c r="Z57" s="85" t="s">
        <v>40</v>
      </c>
      <c r="AA57" s="9">
        <v>1</v>
      </c>
      <c r="AB57" s="10">
        <v>0</v>
      </c>
      <c r="AC57" s="5">
        <f t="shared" si="15"/>
        <v>0</v>
      </c>
      <c r="AD57" s="34">
        <f>LARGE(CHOOSE({1,2,3,4}, N57,S57,X57,AC57),1)+LARGE(CHOOSE({1,2,3,4}, N57,S57,X57,AC57),2)+I57</f>
        <v>9</v>
      </c>
    </row>
    <row r="58" spans="1:30" ht="44.25" customHeight="1">
      <c r="A58" s="36">
        <v>55</v>
      </c>
      <c r="B58" s="17" t="s">
        <v>173</v>
      </c>
      <c r="C58" s="17" t="s">
        <v>192</v>
      </c>
      <c r="D58" s="17" t="s">
        <v>70</v>
      </c>
      <c r="E58" s="9">
        <v>21</v>
      </c>
      <c r="F58" s="146" t="s">
        <v>40</v>
      </c>
      <c r="G58" s="9">
        <v>1</v>
      </c>
      <c r="H58" s="10">
        <v>0</v>
      </c>
      <c r="I58" s="5">
        <f t="shared" si="12"/>
        <v>0</v>
      </c>
      <c r="J58" s="37">
        <v>36</v>
      </c>
      <c r="K58" s="9">
        <v>25</v>
      </c>
      <c r="L58" s="37">
        <v>0.5</v>
      </c>
      <c r="M58" s="10">
        <f>200*(J58+1-K58)*L58/J58</f>
        <v>33.333333333333336</v>
      </c>
      <c r="N58" s="2">
        <v>0</v>
      </c>
      <c r="O58" s="82">
        <v>23</v>
      </c>
      <c r="P58" s="9">
        <v>21</v>
      </c>
      <c r="Q58" s="82">
        <v>0.25</v>
      </c>
      <c r="R58" s="10">
        <f>200*(O58+1-P58)*Q58/O58</f>
        <v>6.5217391304347823</v>
      </c>
      <c r="S58" s="5">
        <f t="shared" si="13"/>
        <v>7</v>
      </c>
      <c r="T58" s="9">
        <v>24</v>
      </c>
      <c r="U58" s="85" t="s">
        <v>40</v>
      </c>
      <c r="V58" s="9">
        <v>0.5</v>
      </c>
      <c r="W58" s="10">
        <v>0</v>
      </c>
      <c r="X58" s="5">
        <f t="shared" si="14"/>
        <v>0</v>
      </c>
      <c r="Y58" s="9">
        <v>28</v>
      </c>
      <c r="Z58" s="85" t="s">
        <v>40</v>
      </c>
      <c r="AA58" s="9">
        <v>1</v>
      </c>
      <c r="AB58" s="10">
        <v>0</v>
      </c>
      <c r="AC58" s="5">
        <f t="shared" si="15"/>
        <v>0</v>
      </c>
      <c r="AD58" s="34">
        <f>LARGE(CHOOSE({1,2,3,4}, N58,S58,X58,AC58),1)+LARGE(CHOOSE({1,2,3,4}, N58,S58,X58,AC58),2)+I58</f>
        <v>7</v>
      </c>
    </row>
    <row r="59" spans="1:30" ht="43.5" customHeight="1">
      <c r="A59" s="36">
        <v>56</v>
      </c>
      <c r="B59" s="17" t="s">
        <v>252</v>
      </c>
      <c r="C59" s="17" t="s">
        <v>251</v>
      </c>
      <c r="D59" s="17" t="s">
        <v>73</v>
      </c>
      <c r="E59" s="9">
        <v>21</v>
      </c>
      <c r="F59" s="146" t="s">
        <v>40</v>
      </c>
      <c r="G59" s="9">
        <v>1</v>
      </c>
      <c r="H59" s="10">
        <v>0</v>
      </c>
      <c r="I59" s="5">
        <f t="shared" si="12"/>
        <v>0</v>
      </c>
      <c r="J59" s="37">
        <v>36</v>
      </c>
      <c r="K59" s="38" t="s">
        <v>40</v>
      </c>
      <c r="L59" s="37">
        <v>0.5</v>
      </c>
      <c r="M59" s="10">
        <v>0</v>
      </c>
      <c r="N59" s="5">
        <f t="shared" ref="N59:N61" si="16">ROUNDUP(M59,0)</f>
        <v>0</v>
      </c>
      <c r="O59" s="9">
        <v>23</v>
      </c>
      <c r="P59" s="85" t="s">
        <v>40</v>
      </c>
      <c r="Q59" s="82">
        <v>0.25</v>
      </c>
      <c r="R59" s="10">
        <v>0</v>
      </c>
      <c r="S59" s="5">
        <f t="shared" si="13"/>
        <v>0</v>
      </c>
      <c r="T59" s="9">
        <v>24</v>
      </c>
      <c r="U59" s="9">
        <v>24</v>
      </c>
      <c r="V59" s="9">
        <v>0.5</v>
      </c>
      <c r="W59" s="10">
        <f>200*(T59+1-U59)*V59/T59</f>
        <v>4.166666666666667</v>
      </c>
      <c r="X59" s="5">
        <f t="shared" si="14"/>
        <v>5</v>
      </c>
      <c r="Y59" s="9">
        <v>28</v>
      </c>
      <c r="Z59" s="85" t="s">
        <v>40</v>
      </c>
      <c r="AA59" s="9">
        <v>1</v>
      </c>
      <c r="AB59" s="10">
        <v>0</v>
      </c>
      <c r="AC59" s="5">
        <f t="shared" si="15"/>
        <v>0</v>
      </c>
      <c r="AD59" s="34">
        <f>LARGE(CHOOSE({1,2,3,4}, N59,S59,X59,AC59),1)+LARGE(CHOOSE({1,2,3,4}, N59,S59,X59,AC59),2)+I59</f>
        <v>5</v>
      </c>
    </row>
    <row r="60" spans="1:30" ht="35.25" customHeight="1">
      <c r="A60" s="36">
        <v>57</v>
      </c>
      <c r="B60" s="17" t="s">
        <v>372</v>
      </c>
      <c r="C60" s="17" t="s">
        <v>389</v>
      </c>
      <c r="D60" s="17" t="s">
        <v>131</v>
      </c>
      <c r="E60" s="9">
        <v>21</v>
      </c>
      <c r="F60" s="146" t="s">
        <v>40</v>
      </c>
      <c r="G60" s="9">
        <v>1</v>
      </c>
      <c r="H60" s="10">
        <v>0</v>
      </c>
      <c r="I60" s="5">
        <f t="shared" ref="I60:I61" si="17">ROUNDUP(H60,0)</f>
        <v>0</v>
      </c>
      <c r="J60" s="37">
        <v>36</v>
      </c>
      <c r="K60" s="38" t="s">
        <v>40</v>
      </c>
      <c r="L60" s="37">
        <v>0.5</v>
      </c>
      <c r="M60" s="10">
        <v>0</v>
      </c>
      <c r="N60" s="5">
        <f t="shared" si="16"/>
        <v>0</v>
      </c>
      <c r="O60" s="9">
        <v>23</v>
      </c>
      <c r="P60" s="85" t="s">
        <v>40</v>
      </c>
      <c r="Q60" s="82">
        <v>0.25</v>
      </c>
      <c r="R60" s="10">
        <v>0</v>
      </c>
      <c r="S60" s="5">
        <f t="shared" ref="S60:S61" si="18">ROUNDUP(R60,0)</f>
        <v>0</v>
      </c>
      <c r="T60" s="9">
        <v>24</v>
      </c>
      <c r="U60" s="85" t="s">
        <v>40</v>
      </c>
      <c r="V60" s="9">
        <v>0.5</v>
      </c>
      <c r="W60" s="10">
        <v>0</v>
      </c>
      <c r="X60" s="5">
        <f t="shared" ref="X60:X61" si="19">ROUNDUP(W60,0)</f>
        <v>0</v>
      </c>
      <c r="Y60" s="9">
        <v>28</v>
      </c>
      <c r="Z60" s="194" t="s">
        <v>373</v>
      </c>
      <c r="AA60" s="9">
        <v>1</v>
      </c>
      <c r="AB60" s="37" t="s">
        <v>377</v>
      </c>
      <c r="AC60" s="5">
        <v>0</v>
      </c>
      <c r="AD60" s="34">
        <f>LARGE(CHOOSE({1,2,3,4}, N60,S60,X60,AC60),1)+LARGE(CHOOSE({1,2,3,4}, N60,S60,X60,AC60),2)+I60</f>
        <v>0</v>
      </c>
    </row>
    <row r="61" spans="1:30" ht="35.25" customHeight="1">
      <c r="A61" s="36">
        <v>58</v>
      </c>
      <c r="B61" s="17" t="s">
        <v>375</v>
      </c>
      <c r="C61" s="17" t="s">
        <v>390</v>
      </c>
      <c r="D61" s="17" t="s">
        <v>70</v>
      </c>
      <c r="E61" s="9">
        <v>21</v>
      </c>
      <c r="F61" s="146" t="s">
        <v>40</v>
      </c>
      <c r="G61" s="9">
        <v>1</v>
      </c>
      <c r="H61" s="10">
        <v>0</v>
      </c>
      <c r="I61" s="5">
        <f t="shared" si="17"/>
        <v>0</v>
      </c>
      <c r="J61" s="37">
        <v>36</v>
      </c>
      <c r="K61" s="38" t="s">
        <v>40</v>
      </c>
      <c r="L61" s="37">
        <v>0.5</v>
      </c>
      <c r="M61" s="10">
        <v>0</v>
      </c>
      <c r="N61" s="5">
        <f t="shared" si="16"/>
        <v>0</v>
      </c>
      <c r="O61" s="9">
        <v>23</v>
      </c>
      <c r="P61" s="85" t="s">
        <v>40</v>
      </c>
      <c r="Q61" s="82">
        <v>0.25</v>
      </c>
      <c r="R61" s="10">
        <v>0</v>
      </c>
      <c r="S61" s="5">
        <f t="shared" si="18"/>
        <v>0</v>
      </c>
      <c r="T61" s="9">
        <v>24</v>
      </c>
      <c r="U61" s="85" t="s">
        <v>40</v>
      </c>
      <c r="V61" s="9">
        <v>0.5</v>
      </c>
      <c r="W61" s="10">
        <v>0</v>
      </c>
      <c r="X61" s="5">
        <f t="shared" si="19"/>
        <v>0</v>
      </c>
      <c r="Y61" s="9">
        <v>28</v>
      </c>
      <c r="Z61" s="194" t="s">
        <v>376</v>
      </c>
      <c r="AA61" s="9">
        <v>1</v>
      </c>
      <c r="AB61" s="37" t="s">
        <v>378</v>
      </c>
      <c r="AC61" s="5">
        <v>0</v>
      </c>
      <c r="AD61" s="34">
        <f>LARGE(CHOOSE({1,2,3,4}, N61,S61,X61,AC61),1)+LARGE(CHOOSE({1,2,3,4}, N61,S61,X61,AC61),2)+I61</f>
        <v>0</v>
      </c>
    </row>
  </sheetData>
  <autoFilter ref="A3:AD61">
    <sortState ref="A5:AD70">
      <sortCondition descending="1" ref="AD3:AD70"/>
    </sortState>
  </autoFilter>
  <sortState ref="A5:A65">
    <sortCondition ref="A5:A65"/>
  </sortState>
  <mergeCells count="11">
    <mergeCell ref="A1:AD1"/>
    <mergeCell ref="D2:D3"/>
    <mergeCell ref="C2:C3"/>
    <mergeCell ref="B2:B3"/>
    <mergeCell ref="A2:A3"/>
    <mergeCell ref="J2:N2"/>
    <mergeCell ref="T2:X2"/>
    <mergeCell ref="AD2:AD3"/>
    <mergeCell ref="Y2:AC2"/>
    <mergeCell ref="O2:S2"/>
    <mergeCell ref="E2:I2"/>
  </mergeCells>
  <pageMargins left="0.70866141732283505" right="0.70866141732283505" top="0.74803149606299202" bottom="0.74803149606299202" header="0.31496062992126" footer="0.31496062992126"/>
  <pageSetup paperSize="9" scale="50" fitToHeight="2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25"/>
  <sheetViews>
    <sheetView view="pageBreakPreview" zoomScale="70" zoomScaleNormal="100" zoomScaleSheetLayoutView="7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Z9" sqref="Z9"/>
    </sheetView>
  </sheetViews>
  <sheetFormatPr defaultRowHeight="15"/>
  <cols>
    <col min="1" max="1" width="5.42578125" style="14" customWidth="1"/>
    <col min="2" max="2" width="21.7109375" style="13" bestFit="1" customWidth="1"/>
    <col min="3" max="3" width="12.42578125" style="13" customWidth="1"/>
    <col min="4" max="4" width="21.7109375" style="13" customWidth="1"/>
    <col min="5" max="5" width="10.140625" style="13" customWidth="1"/>
    <col min="6" max="6" width="8.85546875" style="13" customWidth="1"/>
    <col min="7" max="7" width="10.7109375" style="13" customWidth="1"/>
    <col min="8" max="8" width="11.5703125" style="13" customWidth="1"/>
    <col min="9" max="9" width="11.85546875" style="13" customWidth="1"/>
    <col min="10" max="10" width="8.42578125" style="14" customWidth="1"/>
    <col min="11" max="11" width="10.28515625" style="26" customWidth="1"/>
    <col min="12" max="12" width="9" style="14" customWidth="1"/>
    <col min="13" max="13" width="9.5703125" style="14" customWidth="1"/>
    <col min="14" max="14" width="10.140625" style="47" customWidth="1"/>
    <col min="15" max="15" width="7.140625" style="47" customWidth="1"/>
    <col min="16" max="16" width="7.7109375" style="47" customWidth="1"/>
    <col min="17" max="17" width="7.28515625" style="47" customWidth="1"/>
    <col min="18" max="18" width="7.7109375" style="47" customWidth="1"/>
    <col min="19" max="24" width="6.85546875" style="47" customWidth="1"/>
    <col min="25" max="25" width="6.7109375" style="24" customWidth="1"/>
    <col min="26" max="26" width="8.5703125" style="24" customWidth="1"/>
    <col min="27" max="27" width="10.140625" style="24" customWidth="1"/>
    <col min="28" max="28" width="8.7109375" style="24" customWidth="1"/>
    <col min="29" max="29" width="8.42578125" style="14" customWidth="1"/>
    <col min="30" max="30" width="12.5703125" style="28" customWidth="1"/>
    <col min="31" max="16384" width="9.140625" style="13"/>
  </cols>
  <sheetData>
    <row r="1" spans="1:30" ht="21">
      <c r="A1" s="213" t="s">
        <v>209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  <c r="O1" s="213"/>
      <c r="P1" s="213"/>
      <c r="Q1" s="213"/>
      <c r="R1" s="213"/>
      <c r="S1" s="213"/>
      <c r="T1" s="213"/>
      <c r="U1" s="213"/>
      <c r="V1" s="213"/>
      <c r="W1" s="213"/>
      <c r="X1" s="213"/>
      <c r="Y1" s="213"/>
      <c r="Z1" s="213"/>
      <c r="AA1" s="213"/>
      <c r="AB1" s="213"/>
      <c r="AC1" s="213"/>
    </row>
    <row r="2" spans="1:30" s="53" customFormat="1" ht="80.25" customHeight="1">
      <c r="A2" s="214" t="s">
        <v>1</v>
      </c>
      <c r="B2" s="214" t="s">
        <v>2</v>
      </c>
      <c r="C2" s="214" t="s">
        <v>7</v>
      </c>
      <c r="D2" s="214" t="s">
        <v>67</v>
      </c>
      <c r="E2" s="215" t="s">
        <v>294</v>
      </c>
      <c r="F2" s="215"/>
      <c r="G2" s="215"/>
      <c r="H2" s="215"/>
      <c r="I2" s="215"/>
      <c r="J2" s="215" t="s">
        <v>276</v>
      </c>
      <c r="K2" s="215"/>
      <c r="L2" s="215"/>
      <c r="M2" s="215"/>
      <c r="N2" s="215"/>
      <c r="O2" s="216" t="s">
        <v>167</v>
      </c>
      <c r="P2" s="217"/>
      <c r="Q2" s="217"/>
      <c r="R2" s="217"/>
      <c r="S2" s="217"/>
      <c r="T2" s="216" t="s">
        <v>278</v>
      </c>
      <c r="U2" s="217"/>
      <c r="V2" s="217"/>
      <c r="W2" s="217"/>
      <c r="X2" s="217"/>
      <c r="Y2" s="216" t="s">
        <v>332</v>
      </c>
      <c r="Z2" s="217"/>
      <c r="AA2" s="217"/>
      <c r="AB2" s="217"/>
      <c r="AC2" s="217"/>
      <c r="AD2" s="212" t="s">
        <v>225</v>
      </c>
    </row>
    <row r="3" spans="1:30" ht="108.75" customHeight="1">
      <c r="A3" s="214"/>
      <c r="B3" s="214"/>
      <c r="C3" s="214"/>
      <c r="D3" s="214"/>
      <c r="E3" s="41" t="s">
        <v>111</v>
      </c>
      <c r="F3" s="41" t="s">
        <v>112</v>
      </c>
      <c r="G3" s="41" t="s">
        <v>113</v>
      </c>
      <c r="H3" s="42" t="s">
        <v>94</v>
      </c>
      <c r="I3" s="54" t="s">
        <v>118</v>
      </c>
      <c r="J3" s="41" t="s">
        <v>111</v>
      </c>
      <c r="K3" s="41" t="s">
        <v>112</v>
      </c>
      <c r="L3" s="41" t="s">
        <v>113</v>
      </c>
      <c r="M3" s="42" t="s">
        <v>94</v>
      </c>
      <c r="N3" s="54" t="s">
        <v>118</v>
      </c>
      <c r="O3" s="41" t="s">
        <v>111</v>
      </c>
      <c r="P3" s="41" t="s">
        <v>112</v>
      </c>
      <c r="Q3" s="41" t="s">
        <v>113</v>
      </c>
      <c r="R3" s="42" t="s">
        <v>94</v>
      </c>
      <c r="S3" s="54" t="s">
        <v>118</v>
      </c>
      <c r="T3" s="41" t="s">
        <v>111</v>
      </c>
      <c r="U3" s="41" t="s">
        <v>112</v>
      </c>
      <c r="V3" s="41" t="s">
        <v>113</v>
      </c>
      <c r="W3" s="42" t="s">
        <v>94</v>
      </c>
      <c r="X3" s="54" t="s">
        <v>118</v>
      </c>
      <c r="Y3" s="41" t="s">
        <v>111</v>
      </c>
      <c r="Z3" s="41" t="s">
        <v>112</v>
      </c>
      <c r="AA3" s="41" t="s">
        <v>113</v>
      </c>
      <c r="AB3" s="42" t="s">
        <v>94</v>
      </c>
      <c r="AC3" s="54" t="s">
        <v>118</v>
      </c>
      <c r="AD3" s="212"/>
    </row>
    <row r="4" spans="1:30" ht="36.75" customHeight="1">
      <c r="A4" s="63">
        <v>1</v>
      </c>
      <c r="B4" s="133" t="s">
        <v>46</v>
      </c>
      <c r="C4" s="55" t="s">
        <v>51</v>
      </c>
      <c r="D4" s="55" t="s">
        <v>71</v>
      </c>
      <c r="E4" s="34">
        <v>6</v>
      </c>
      <c r="F4" s="34">
        <v>1</v>
      </c>
      <c r="G4" s="34">
        <v>1</v>
      </c>
      <c r="H4" s="10">
        <f>200*(E4+1-F4)*G4/E4</f>
        <v>200</v>
      </c>
      <c r="I4" s="29">
        <f t="shared" ref="I4:I25" si="0">ROUNDUP(H4,0)</f>
        <v>200</v>
      </c>
      <c r="J4" s="72">
        <v>3</v>
      </c>
      <c r="K4" s="149">
        <v>1</v>
      </c>
      <c r="L4" s="72">
        <v>0.5</v>
      </c>
      <c r="M4" s="10">
        <f>200*(J4+1-K4)*L4/J4</f>
        <v>100</v>
      </c>
      <c r="N4" s="29">
        <f t="shared" ref="N4:N25" si="1">ROUNDUP(M4,0)</f>
        <v>100</v>
      </c>
      <c r="O4" s="3">
        <v>4</v>
      </c>
      <c r="P4" s="81" t="s">
        <v>205</v>
      </c>
      <c r="Q4" s="3">
        <v>0.25</v>
      </c>
      <c r="R4" s="10">
        <f>200*(O4+1-P4)*Q4/O4</f>
        <v>50</v>
      </c>
      <c r="S4" s="29">
        <f t="shared" ref="S4:S25" si="2">ROUNDUP(R4,0)</f>
        <v>50</v>
      </c>
      <c r="T4" s="3">
        <v>8</v>
      </c>
      <c r="U4" s="3">
        <v>1</v>
      </c>
      <c r="V4" s="3">
        <v>0.5</v>
      </c>
      <c r="W4" s="10">
        <f>200*(T4+1-U4)*V4/T4</f>
        <v>100</v>
      </c>
      <c r="X4" s="29">
        <f t="shared" ref="X4:X21" si="3">ROUNDUP(W4,0)</f>
        <v>100</v>
      </c>
      <c r="Y4" s="3">
        <v>12</v>
      </c>
      <c r="Z4" s="193">
        <v>1</v>
      </c>
      <c r="AA4" s="3">
        <v>1</v>
      </c>
      <c r="AB4" s="10">
        <f>200*(Y4+1-Z4)*AA4/Y4</f>
        <v>200</v>
      </c>
      <c r="AC4" s="29">
        <f t="shared" ref="AC4:AC25" si="4">ROUNDUP(AB4,0)</f>
        <v>200</v>
      </c>
      <c r="AD4" s="34">
        <f>LARGE(CHOOSE({1,2,3,4}, N4,S4,X4,AC4),1)+LARGE(CHOOSE({1,2,3,4}, N4,S4,X4,AC4),2)+I4</f>
        <v>500</v>
      </c>
    </row>
    <row r="5" spans="1:30" ht="36.75" customHeight="1">
      <c r="A5" s="63">
        <v>2</v>
      </c>
      <c r="B5" s="147" t="s">
        <v>84</v>
      </c>
      <c r="C5" s="73" t="s">
        <v>85</v>
      </c>
      <c r="D5" s="73" t="s">
        <v>69</v>
      </c>
      <c r="E5" s="34">
        <v>6</v>
      </c>
      <c r="F5" s="113">
        <v>1</v>
      </c>
      <c r="G5" s="34">
        <v>1</v>
      </c>
      <c r="H5" s="10">
        <f>200*(E5+1-F5)*G5/E5</f>
        <v>200</v>
      </c>
      <c r="I5" s="29">
        <f t="shared" si="0"/>
        <v>200</v>
      </c>
      <c r="J5" s="72">
        <v>3</v>
      </c>
      <c r="K5" s="34">
        <v>1</v>
      </c>
      <c r="L5" s="72">
        <v>0.5</v>
      </c>
      <c r="M5" s="10">
        <f>200*(J5+1-K5)*L5/J5</f>
        <v>100</v>
      </c>
      <c r="N5" s="29">
        <f t="shared" si="1"/>
        <v>100</v>
      </c>
      <c r="O5" s="3">
        <v>4</v>
      </c>
      <c r="P5" s="3">
        <v>1</v>
      </c>
      <c r="Q5" s="3">
        <v>0.25</v>
      </c>
      <c r="R5" s="10">
        <f>200*(O5+1-P5)*Q5/O5</f>
        <v>50</v>
      </c>
      <c r="S5" s="29">
        <f t="shared" si="2"/>
        <v>50</v>
      </c>
      <c r="T5" s="3">
        <v>8</v>
      </c>
      <c r="U5" s="3">
        <v>1</v>
      </c>
      <c r="V5" s="3">
        <v>0.5</v>
      </c>
      <c r="W5" s="10">
        <f>200*(T5+1-U5)*V5/T5</f>
        <v>100</v>
      </c>
      <c r="X5" s="29">
        <f t="shared" si="3"/>
        <v>100</v>
      </c>
      <c r="Y5" s="3">
        <v>12</v>
      </c>
      <c r="Z5" s="3">
        <v>1</v>
      </c>
      <c r="AA5" s="3">
        <v>1</v>
      </c>
      <c r="AB5" s="10">
        <f>200*(Y5+1-Z5)*AA5/Y5</f>
        <v>200</v>
      </c>
      <c r="AC5" s="29">
        <f t="shared" si="4"/>
        <v>200</v>
      </c>
      <c r="AD5" s="34">
        <f>LARGE(CHOOSE({1,2,3,4}, N5,S5,X5,AC5),1)+LARGE(CHOOSE({1,2,3,4}, N5,S5,X5,AC5),2)+I5</f>
        <v>500</v>
      </c>
    </row>
    <row r="6" spans="1:30" ht="36.75" customHeight="1">
      <c r="A6" s="63">
        <v>3</v>
      </c>
      <c r="B6" s="148" t="s">
        <v>255</v>
      </c>
      <c r="C6" s="20" t="s">
        <v>256</v>
      </c>
      <c r="D6" s="20" t="s">
        <v>74</v>
      </c>
      <c r="E6" s="34">
        <v>6</v>
      </c>
      <c r="F6" s="3">
        <v>2</v>
      </c>
      <c r="G6" s="34">
        <v>1</v>
      </c>
      <c r="H6" s="10">
        <f>200*(E6+1-F6)*G6/E6</f>
        <v>166.66666666666666</v>
      </c>
      <c r="I6" s="29">
        <f t="shared" si="0"/>
        <v>167</v>
      </c>
      <c r="J6" s="72">
        <v>3</v>
      </c>
      <c r="K6" s="34" t="s">
        <v>40</v>
      </c>
      <c r="L6" s="72">
        <v>0.5</v>
      </c>
      <c r="M6" s="10">
        <v>0</v>
      </c>
      <c r="N6" s="29">
        <f t="shared" si="1"/>
        <v>0</v>
      </c>
      <c r="O6" s="3">
        <v>4</v>
      </c>
      <c r="P6" s="80" t="s">
        <v>40</v>
      </c>
      <c r="Q6" s="3">
        <v>0.25</v>
      </c>
      <c r="R6" s="10">
        <v>0</v>
      </c>
      <c r="S6" s="29">
        <f t="shared" si="2"/>
        <v>0</v>
      </c>
      <c r="T6" s="3">
        <v>8</v>
      </c>
      <c r="U6" s="3">
        <v>3</v>
      </c>
      <c r="V6" s="3">
        <v>0.5</v>
      </c>
      <c r="W6" s="10">
        <f>200*(T6+1-U6)*V6/T6</f>
        <v>75</v>
      </c>
      <c r="X6" s="29">
        <f t="shared" si="3"/>
        <v>75</v>
      </c>
      <c r="Y6" s="3">
        <v>12</v>
      </c>
      <c r="Z6" s="3">
        <v>2</v>
      </c>
      <c r="AA6" s="3">
        <v>1</v>
      </c>
      <c r="AB6" s="10">
        <f>200*(Y6+1-Z6)*AA6/Y6</f>
        <v>183.33333333333334</v>
      </c>
      <c r="AC6" s="29">
        <f t="shared" si="4"/>
        <v>184</v>
      </c>
      <c r="AD6" s="34">
        <f>LARGE(CHOOSE({1,2,3,4}, N6,S6,X6,AC6),1)+LARGE(CHOOSE({1,2,3,4}, N6,S6,X6,AC6),2)+I6</f>
        <v>426</v>
      </c>
    </row>
    <row r="7" spans="1:30" ht="36.75" customHeight="1">
      <c r="A7" s="63">
        <v>4</v>
      </c>
      <c r="B7" s="147" t="s">
        <v>43</v>
      </c>
      <c r="C7" s="73" t="s">
        <v>48</v>
      </c>
      <c r="D7" s="73" t="s">
        <v>74</v>
      </c>
      <c r="E7" s="34">
        <v>6</v>
      </c>
      <c r="F7" s="113">
        <v>5</v>
      </c>
      <c r="G7" s="34">
        <v>1</v>
      </c>
      <c r="H7" s="10">
        <f>200*(E7+1-F7)*G7/E7</f>
        <v>66.666666666666671</v>
      </c>
      <c r="I7" s="29">
        <f t="shared" si="0"/>
        <v>67</v>
      </c>
      <c r="J7" s="72">
        <v>3</v>
      </c>
      <c r="K7" s="34" t="s">
        <v>40</v>
      </c>
      <c r="L7" s="72">
        <v>0.5</v>
      </c>
      <c r="M7" s="10">
        <v>0</v>
      </c>
      <c r="N7" s="29">
        <f t="shared" si="1"/>
        <v>0</v>
      </c>
      <c r="O7" s="3">
        <v>4</v>
      </c>
      <c r="P7" s="3">
        <v>2</v>
      </c>
      <c r="Q7" s="3">
        <v>0.25</v>
      </c>
      <c r="R7" s="10">
        <f>200*(O7+1-P7)*Q7/O7</f>
        <v>37.5</v>
      </c>
      <c r="S7" s="29">
        <f t="shared" si="2"/>
        <v>38</v>
      </c>
      <c r="T7" s="3">
        <v>8</v>
      </c>
      <c r="U7" s="3">
        <v>4</v>
      </c>
      <c r="V7" s="3">
        <v>0.5</v>
      </c>
      <c r="W7" s="10">
        <f>200*(T7+1-U7)*V7/T7</f>
        <v>62.5</v>
      </c>
      <c r="X7" s="29">
        <f t="shared" si="3"/>
        <v>63</v>
      </c>
      <c r="Y7" s="3">
        <v>12</v>
      </c>
      <c r="Z7" s="3">
        <v>4</v>
      </c>
      <c r="AA7" s="3">
        <v>1</v>
      </c>
      <c r="AB7" s="10">
        <f>200*(Y7+1-Z7)*AA7/Y7</f>
        <v>150</v>
      </c>
      <c r="AC7" s="29">
        <f t="shared" si="4"/>
        <v>150</v>
      </c>
      <c r="AD7" s="34">
        <f>LARGE(CHOOSE({1,2,3,4}, N7,S7,X7,AC7),1)+LARGE(CHOOSE({1,2,3,4}, N7,S7,X7,AC7),2)+I7</f>
        <v>280</v>
      </c>
    </row>
    <row r="8" spans="1:30" ht="36.75" customHeight="1">
      <c r="A8" s="63">
        <v>5</v>
      </c>
      <c r="B8" s="147" t="s">
        <v>42</v>
      </c>
      <c r="C8" s="73" t="s">
        <v>47</v>
      </c>
      <c r="D8" s="73" t="s">
        <v>73</v>
      </c>
      <c r="E8" s="34">
        <v>6</v>
      </c>
      <c r="F8" s="113">
        <v>3</v>
      </c>
      <c r="G8" s="34">
        <v>1</v>
      </c>
      <c r="H8" s="10">
        <f>200*(E8+1-F8)*G8/E8</f>
        <v>133.33333333333334</v>
      </c>
      <c r="I8" s="29">
        <f t="shared" si="0"/>
        <v>134</v>
      </c>
      <c r="J8" s="72">
        <v>3</v>
      </c>
      <c r="K8" s="34">
        <v>2</v>
      </c>
      <c r="L8" s="72">
        <v>0.5</v>
      </c>
      <c r="M8" s="10">
        <f>200*(J8+1-K8)*L8/J8</f>
        <v>66.666666666666671</v>
      </c>
      <c r="N8" s="29">
        <f t="shared" si="1"/>
        <v>67</v>
      </c>
      <c r="O8" s="3">
        <v>4</v>
      </c>
      <c r="P8" s="80" t="s">
        <v>40</v>
      </c>
      <c r="Q8" s="3">
        <v>0.25</v>
      </c>
      <c r="R8" s="10">
        <v>0</v>
      </c>
      <c r="S8" s="29">
        <f t="shared" si="2"/>
        <v>0</v>
      </c>
      <c r="T8" s="3">
        <v>8</v>
      </c>
      <c r="U8" s="80" t="s">
        <v>40</v>
      </c>
      <c r="V8" s="3">
        <v>0.5</v>
      </c>
      <c r="W8" s="10">
        <v>0</v>
      </c>
      <c r="X8" s="29">
        <f t="shared" si="3"/>
        <v>0</v>
      </c>
      <c r="Y8" s="3">
        <v>12</v>
      </c>
      <c r="Z8" s="80" t="s">
        <v>40</v>
      </c>
      <c r="AA8" s="3">
        <v>1</v>
      </c>
      <c r="AB8" s="10">
        <v>0</v>
      </c>
      <c r="AC8" s="29">
        <f t="shared" si="4"/>
        <v>0</v>
      </c>
      <c r="AD8" s="34">
        <f>LARGE(CHOOSE({1,2,3,4}, N8,S8,X8,AC8),1)+LARGE(CHOOSE({1,2,3,4}, N8,S8,X8,AC8),2)+I8</f>
        <v>201</v>
      </c>
    </row>
    <row r="9" spans="1:30" ht="36.75" customHeight="1">
      <c r="A9" s="63">
        <v>6</v>
      </c>
      <c r="B9" s="20" t="s">
        <v>333</v>
      </c>
      <c r="C9" s="20" t="s">
        <v>342</v>
      </c>
      <c r="D9" s="20" t="s">
        <v>344</v>
      </c>
      <c r="E9" s="34">
        <v>6</v>
      </c>
      <c r="F9" s="3" t="s">
        <v>40</v>
      </c>
      <c r="G9" s="34">
        <v>1</v>
      </c>
      <c r="H9" s="10">
        <v>0</v>
      </c>
      <c r="I9" s="29">
        <f t="shared" si="0"/>
        <v>0</v>
      </c>
      <c r="J9" s="72">
        <v>3</v>
      </c>
      <c r="K9" s="34" t="s">
        <v>40</v>
      </c>
      <c r="L9" s="72">
        <v>0.5</v>
      </c>
      <c r="M9" s="10">
        <v>0</v>
      </c>
      <c r="N9" s="29">
        <f t="shared" si="1"/>
        <v>0</v>
      </c>
      <c r="O9" s="3">
        <v>4</v>
      </c>
      <c r="P9" s="80" t="s">
        <v>40</v>
      </c>
      <c r="Q9" s="3">
        <v>0.25</v>
      </c>
      <c r="R9" s="10">
        <v>0</v>
      </c>
      <c r="S9" s="29">
        <f t="shared" si="2"/>
        <v>0</v>
      </c>
      <c r="T9" s="3">
        <v>8</v>
      </c>
      <c r="U9" s="80" t="s">
        <v>40</v>
      </c>
      <c r="V9" s="3">
        <v>0.5</v>
      </c>
      <c r="W9" s="10">
        <v>0</v>
      </c>
      <c r="X9" s="29">
        <f t="shared" si="3"/>
        <v>0</v>
      </c>
      <c r="Y9" s="3">
        <v>12</v>
      </c>
      <c r="Z9" s="80" t="s">
        <v>328</v>
      </c>
      <c r="AA9" s="3">
        <v>1</v>
      </c>
      <c r="AB9" s="10">
        <f>200*(Y9+1-Z9)*AA9/Y9</f>
        <v>166.66666666666666</v>
      </c>
      <c r="AC9" s="29">
        <f t="shared" si="4"/>
        <v>167</v>
      </c>
      <c r="AD9" s="34">
        <f>LARGE(CHOOSE({1,2,3,4}, N9,S9,X9,AC9),1)+LARGE(CHOOSE({1,2,3,4}, N9,S9,X9,AC9),2)+I9</f>
        <v>167</v>
      </c>
    </row>
    <row r="10" spans="1:30" ht="36.75" customHeight="1">
      <c r="A10" s="63">
        <v>7</v>
      </c>
      <c r="B10" s="20" t="s">
        <v>305</v>
      </c>
      <c r="C10" s="20" t="s">
        <v>306</v>
      </c>
      <c r="D10" s="20" t="s">
        <v>121</v>
      </c>
      <c r="E10" s="34">
        <v>6</v>
      </c>
      <c r="F10" s="3">
        <v>6</v>
      </c>
      <c r="G10" s="34">
        <v>1</v>
      </c>
      <c r="H10" s="10">
        <f>200*(E10+1-F10)*G10/E10</f>
        <v>33.333333333333336</v>
      </c>
      <c r="I10" s="29">
        <f t="shared" si="0"/>
        <v>34</v>
      </c>
      <c r="J10" s="72">
        <v>3</v>
      </c>
      <c r="K10" s="34" t="s">
        <v>40</v>
      </c>
      <c r="L10" s="72">
        <v>0.5</v>
      </c>
      <c r="M10" s="10">
        <v>0</v>
      </c>
      <c r="N10" s="29">
        <f t="shared" si="1"/>
        <v>0</v>
      </c>
      <c r="O10" s="3">
        <v>4</v>
      </c>
      <c r="P10" s="80" t="s">
        <v>40</v>
      </c>
      <c r="Q10" s="3">
        <v>0.25</v>
      </c>
      <c r="R10" s="10">
        <v>0</v>
      </c>
      <c r="S10" s="29">
        <f t="shared" si="2"/>
        <v>0</v>
      </c>
      <c r="T10" s="3">
        <v>8</v>
      </c>
      <c r="U10" s="80" t="s">
        <v>40</v>
      </c>
      <c r="V10" s="3">
        <v>0.5</v>
      </c>
      <c r="W10" s="10">
        <v>0</v>
      </c>
      <c r="X10" s="29">
        <f t="shared" si="3"/>
        <v>0</v>
      </c>
      <c r="Y10" s="3">
        <v>12</v>
      </c>
      <c r="Z10" s="80" t="s">
        <v>215</v>
      </c>
      <c r="AA10" s="3">
        <v>1</v>
      </c>
      <c r="AB10" s="10">
        <f>200*(Y10+1-Z10)*AA10/Y10</f>
        <v>116.66666666666667</v>
      </c>
      <c r="AC10" s="29">
        <f t="shared" si="4"/>
        <v>117</v>
      </c>
      <c r="AD10" s="34">
        <f>LARGE(CHOOSE({1,2,3,4}, N10,S10,X10,AC10),1)+LARGE(CHOOSE({1,2,3,4}, N10,S10,X10,AC10),2)+I10</f>
        <v>151</v>
      </c>
    </row>
    <row r="11" spans="1:30" ht="36.75" customHeight="1">
      <c r="A11" s="63">
        <v>8</v>
      </c>
      <c r="B11" s="20" t="s">
        <v>334</v>
      </c>
      <c r="C11" s="20" t="s">
        <v>343</v>
      </c>
      <c r="D11" s="20" t="s">
        <v>344</v>
      </c>
      <c r="E11" s="34">
        <v>6</v>
      </c>
      <c r="F11" s="3" t="s">
        <v>40</v>
      </c>
      <c r="G11" s="34">
        <v>1</v>
      </c>
      <c r="H11" s="10">
        <v>0</v>
      </c>
      <c r="I11" s="29">
        <f t="shared" si="0"/>
        <v>0</v>
      </c>
      <c r="J11" s="72">
        <v>3</v>
      </c>
      <c r="K11" s="34" t="s">
        <v>40</v>
      </c>
      <c r="L11" s="72">
        <v>0.5</v>
      </c>
      <c r="M11" s="10">
        <v>0</v>
      </c>
      <c r="N11" s="29">
        <f t="shared" si="1"/>
        <v>0</v>
      </c>
      <c r="O11" s="3">
        <v>4</v>
      </c>
      <c r="P11" s="80" t="s">
        <v>40</v>
      </c>
      <c r="Q11" s="3">
        <v>0.25</v>
      </c>
      <c r="R11" s="10">
        <v>0</v>
      </c>
      <c r="S11" s="29">
        <f t="shared" si="2"/>
        <v>0</v>
      </c>
      <c r="T11" s="3">
        <v>8</v>
      </c>
      <c r="U11" s="80" t="s">
        <v>40</v>
      </c>
      <c r="V11" s="3">
        <v>0.5</v>
      </c>
      <c r="W11" s="10">
        <v>0</v>
      </c>
      <c r="X11" s="29">
        <f t="shared" si="3"/>
        <v>0</v>
      </c>
      <c r="Y11" s="3">
        <v>12</v>
      </c>
      <c r="Z11" s="80" t="s">
        <v>335</v>
      </c>
      <c r="AA11" s="3">
        <v>1</v>
      </c>
      <c r="AB11" s="10">
        <f>200*(Y11+1-Z11)*AA11/Y11</f>
        <v>133.33333333333334</v>
      </c>
      <c r="AC11" s="29">
        <f t="shared" si="4"/>
        <v>134</v>
      </c>
      <c r="AD11" s="34">
        <f>LARGE(CHOOSE({1,2,3,4}, N11,S11,X11,AC11),1)+LARGE(CHOOSE({1,2,3,4}, N11,S11,X11,AC11),2)+I11</f>
        <v>134</v>
      </c>
    </row>
    <row r="12" spans="1:30" ht="36.75" customHeight="1">
      <c r="A12" s="63">
        <v>9</v>
      </c>
      <c r="B12" s="133" t="s">
        <v>37</v>
      </c>
      <c r="C12" s="55" t="s">
        <v>49</v>
      </c>
      <c r="D12" s="55" t="s">
        <v>70</v>
      </c>
      <c r="E12" s="34">
        <v>6</v>
      </c>
      <c r="F12" s="3" t="s">
        <v>40</v>
      </c>
      <c r="G12" s="34">
        <v>1</v>
      </c>
      <c r="H12" s="10">
        <v>0</v>
      </c>
      <c r="I12" s="29">
        <f t="shared" si="0"/>
        <v>0</v>
      </c>
      <c r="J12" s="72">
        <v>3</v>
      </c>
      <c r="K12" s="34" t="s">
        <v>40</v>
      </c>
      <c r="L12" s="72">
        <v>0.5</v>
      </c>
      <c r="M12" s="10">
        <v>0</v>
      </c>
      <c r="N12" s="29">
        <f t="shared" si="1"/>
        <v>0</v>
      </c>
      <c r="O12" s="3">
        <v>4</v>
      </c>
      <c r="P12" s="3">
        <v>3</v>
      </c>
      <c r="Q12" s="3">
        <v>0.25</v>
      </c>
      <c r="R12" s="10">
        <f>200*(O12+1-P12)*Q12/O12</f>
        <v>25</v>
      </c>
      <c r="S12" s="29">
        <f t="shared" si="2"/>
        <v>25</v>
      </c>
      <c r="T12" s="3">
        <v>8</v>
      </c>
      <c r="U12" s="80" t="s">
        <v>40</v>
      </c>
      <c r="V12" s="3">
        <v>0.5</v>
      </c>
      <c r="W12" s="10">
        <v>0</v>
      </c>
      <c r="X12" s="29">
        <f t="shared" si="3"/>
        <v>0</v>
      </c>
      <c r="Y12" s="3">
        <v>12</v>
      </c>
      <c r="Z12" s="80" t="s">
        <v>336</v>
      </c>
      <c r="AA12" s="3">
        <v>1</v>
      </c>
      <c r="AB12" s="10">
        <f>200*(Y12+1-Z12)*AA12/Y12</f>
        <v>100</v>
      </c>
      <c r="AC12" s="29">
        <f t="shared" si="4"/>
        <v>100</v>
      </c>
      <c r="AD12" s="34">
        <f>LARGE(CHOOSE({1,2,3,4}, N12,S12,X12,AC12),1)+LARGE(CHOOSE({1,2,3,4}, N12,S12,X12,AC12),2)+I12</f>
        <v>125</v>
      </c>
    </row>
    <row r="13" spans="1:30" ht="42" customHeight="1">
      <c r="A13" s="63">
        <v>10</v>
      </c>
      <c r="B13" s="148" t="s">
        <v>303</v>
      </c>
      <c r="C13" s="20" t="s">
        <v>304</v>
      </c>
      <c r="D13" s="20" t="s">
        <v>96</v>
      </c>
      <c r="E13" s="34">
        <v>6</v>
      </c>
      <c r="F13" s="3">
        <v>4</v>
      </c>
      <c r="G13" s="34">
        <v>1</v>
      </c>
      <c r="H13" s="10">
        <f>200*(E13+1-F13)*G13/E13</f>
        <v>100</v>
      </c>
      <c r="I13" s="29">
        <f t="shared" si="0"/>
        <v>100</v>
      </c>
      <c r="J13" s="72">
        <v>3</v>
      </c>
      <c r="K13" s="34" t="s">
        <v>40</v>
      </c>
      <c r="L13" s="72">
        <v>0.5</v>
      </c>
      <c r="M13" s="10">
        <v>0</v>
      </c>
      <c r="N13" s="29">
        <f t="shared" si="1"/>
        <v>0</v>
      </c>
      <c r="O13" s="3">
        <v>4</v>
      </c>
      <c r="P13" s="80" t="s">
        <v>40</v>
      </c>
      <c r="Q13" s="3">
        <v>0.25</v>
      </c>
      <c r="R13" s="10">
        <v>0</v>
      </c>
      <c r="S13" s="29">
        <f t="shared" si="2"/>
        <v>0</v>
      </c>
      <c r="T13" s="3">
        <v>8</v>
      </c>
      <c r="U13" s="80" t="s">
        <v>40</v>
      </c>
      <c r="V13" s="3">
        <v>0.5</v>
      </c>
      <c r="W13" s="10">
        <v>0</v>
      </c>
      <c r="X13" s="29">
        <f t="shared" si="3"/>
        <v>0</v>
      </c>
      <c r="Y13" s="3">
        <v>12</v>
      </c>
      <c r="Z13" s="80" t="s">
        <v>40</v>
      </c>
      <c r="AA13" s="3">
        <v>1</v>
      </c>
      <c r="AB13" s="10">
        <v>0</v>
      </c>
      <c r="AC13" s="29">
        <f t="shared" si="4"/>
        <v>0</v>
      </c>
      <c r="AD13" s="34">
        <f>LARGE(CHOOSE({1,2,3,4}, N13,S13,X13,AC13),1)+LARGE(CHOOSE({1,2,3,4}, N13,S13,X13,AC13),2)+I13</f>
        <v>100</v>
      </c>
    </row>
    <row r="14" spans="1:30" ht="33" customHeight="1">
      <c r="A14" s="63">
        <v>11</v>
      </c>
      <c r="B14" s="148" t="s">
        <v>253</v>
      </c>
      <c r="C14" s="20" t="s">
        <v>254</v>
      </c>
      <c r="D14" s="20" t="s">
        <v>69</v>
      </c>
      <c r="E14" s="34">
        <v>6</v>
      </c>
      <c r="F14" s="3" t="s">
        <v>40</v>
      </c>
      <c r="G14" s="34">
        <v>1</v>
      </c>
      <c r="H14" s="10">
        <v>0</v>
      </c>
      <c r="I14" s="29">
        <f t="shared" si="0"/>
        <v>0</v>
      </c>
      <c r="J14" s="72">
        <v>3</v>
      </c>
      <c r="K14" s="34" t="s">
        <v>40</v>
      </c>
      <c r="L14" s="72">
        <v>0.5</v>
      </c>
      <c r="M14" s="10">
        <v>0</v>
      </c>
      <c r="N14" s="29">
        <f t="shared" si="1"/>
        <v>0</v>
      </c>
      <c r="O14" s="3">
        <v>4</v>
      </c>
      <c r="P14" s="80" t="s">
        <v>40</v>
      </c>
      <c r="Q14" s="3">
        <v>0.25</v>
      </c>
      <c r="R14" s="10">
        <v>0</v>
      </c>
      <c r="S14" s="29">
        <f t="shared" si="2"/>
        <v>0</v>
      </c>
      <c r="T14" s="3">
        <v>8</v>
      </c>
      <c r="U14" s="3">
        <v>2</v>
      </c>
      <c r="V14" s="3">
        <v>0.5</v>
      </c>
      <c r="W14" s="10">
        <f>200*(T14+1-U14)*V14/T14</f>
        <v>87.5</v>
      </c>
      <c r="X14" s="29">
        <f t="shared" si="3"/>
        <v>88</v>
      </c>
      <c r="Y14" s="3">
        <v>12</v>
      </c>
      <c r="Z14" s="3" t="s">
        <v>40</v>
      </c>
      <c r="AA14" s="3">
        <v>1</v>
      </c>
      <c r="AB14" s="10">
        <v>0</v>
      </c>
      <c r="AC14" s="29">
        <f t="shared" si="4"/>
        <v>0</v>
      </c>
      <c r="AD14" s="34">
        <f>LARGE(CHOOSE({1,2,3,4}, N14,S14,X14,AC14),1)+LARGE(CHOOSE({1,2,3,4}, N14,S14,X14,AC14),2)+I14</f>
        <v>88</v>
      </c>
    </row>
    <row r="15" spans="1:30" ht="33" customHeight="1">
      <c r="A15" s="63">
        <v>12</v>
      </c>
      <c r="B15" s="20" t="s">
        <v>337</v>
      </c>
      <c r="C15" s="20" t="s">
        <v>345</v>
      </c>
      <c r="D15" s="20" t="s">
        <v>70</v>
      </c>
      <c r="E15" s="34">
        <v>6</v>
      </c>
      <c r="F15" s="3" t="s">
        <v>40</v>
      </c>
      <c r="G15" s="34">
        <v>1</v>
      </c>
      <c r="H15" s="10">
        <v>0</v>
      </c>
      <c r="I15" s="29">
        <f t="shared" si="0"/>
        <v>0</v>
      </c>
      <c r="J15" s="72">
        <v>3</v>
      </c>
      <c r="K15" s="34" t="s">
        <v>40</v>
      </c>
      <c r="L15" s="72">
        <v>0.5</v>
      </c>
      <c r="M15" s="10">
        <v>0</v>
      </c>
      <c r="N15" s="29">
        <f t="shared" si="1"/>
        <v>0</v>
      </c>
      <c r="O15" s="3">
        <v>4</v>
      </c>
      <c r="P15" s="80" t="s">
        <v>40</v>
      </c>
      <c r="Q15" s="3">
        <v>0.25</v>
      </c>
      <c r="R15" s="10">
        <v>0</v>
      </c>
      <c r="S15" s="29">
        <f t="shared" si="2"/>
        <v>0</v>
      </c>
      <c r="T15" s="3">
        <v>8</v>
      </c>
      <c r="U15" s="80" t="s">
        <v>40</v>
      </c>
      <c r="V15" s="3">
        <v>0.5</v>
      </c>
      <c r="W15" s="10">
        <v>0</v>
      </c>
      <c r="X15" s="29">
        <f t="shared" si="3"/>
        <v>0</v>
      </c>
      <c r="Y15" s="3">
        <v>12</v>
      </c>
      <c r="Z15" s="80" t="s">
        <v>338</v>
      </c>
      <c r="AA15" s="3">
        <v>1</v>
      </c>
      <c r="AB15" s="10">
        <f>200*(Y15+1-Z15)*AA15/Y15</f>
        <v>83.333333333333329</v>
      </c>
      <c r="AC15" s="29">
        <f t="shared" si="4"/>
        <v>84</v>
      </c>
      <c r="AD15" s="34">
        <f>LARGE(CHOOSE({1,2,3,4}, N15,S15,X15,AC15),1)+LARGE(CHOOSE({1,2,3,4}, N15,S15,X15,AC15),2)+I15</f>
        <v>84</v>
      </c>
    </row>
    <row r="16" spans="1:30" ht="33" customHeight="1">
      <c r="A16" s="63">
        <v>13</v>
      </c>
      <c r="B16" s="20" t="s">
        <v>339</v>
      </c>
      <c r="C16" s="20" t="s">
        <v>341</v>
      </c>
      <c r="D16" s="20" t="s">
        <v>131</v>
      </c>
      <c r="E16" s="34">
        <v>6</v>
      </c>
      <c r="F16" s="3" t="s">
        <v>40</v>
      </c>
      <c r="G16" s="34">
        <v>1</v>
      </c>
      <c r="H16" s="10">
        <v>0</v>
      </c>
      <c r="I16" s="29">
        <f t="shared" si="0"/>
        <v>0</v>
      </c>
      <c r="J16" s="72">
        <v>3</v>
      </c>
      <c r="K16" s="34" t="s">
        <v>40</v>
      </c>
      <c r="L16" s="72">
        <v>0.5</v>
      </c>
      <c r="M16" s="10">
        <v>0</v>
      </c>
      <c r="N16" s="29">
        <f t="shared" si="1"/>
        <v>0</v>
      </c>
      <c r="O16" s="3">
        <v>4</v>
      </c>
      <c r="P16" s="80" t="s">
        <v>40</v>
      </c>
      <c r="Q16" s="3">
        <v>0.25</v>
      </c>
      <c r="R16" s="10">
        <v>0</v>
      </c>
      <c r="S16" s="29">
        <f t="shared" si="2"/>
        <v>0</v>
      </c>
      <c r="T16" s="3">
        <v>8</v>
      </c>
      <c r="U16" s="80" t="s">
        <v>40</v>
      </c>
      <c r="V16" s="3">
        <v>0.5</v>
      </c>
      <c r="W16" s="10">
        <v>0</v>
      </c>
      <c r="X16" s="29">
        <f t="shared" si="3"/>
        <v>0</v>
      </c>
      <c r="Y16" s="3">
        <v>12</v>
      </c>
      <c r="Z16" s="80" t="s">
        <v>340</v>
      </c>
      <c r="AA16" s="3">
        <v>1</v>
      </c>
      <c r="AB16" s="10">
        <f>200*(Y16+1-Z16)*AA16/Y16</f>
        <v>66.666666666666671</v>
      </c>
      <c r="AC16" s="29">
        <f t="shared" si="4"/>
        <v>67</v>
      </c>
      <c r="AD16" s="34">
        <f>LARGE(CHOOSE({1,2,3,4}, N16,S16,X16,AC16),1)+LARGE(CHOOSE({1,2,3,4}, N16,S16,X16,AC16),2)+I16</f>
        <v>67</v>
      </c>
    </row>
    <row r="17" spans="1:30" ht="25.5" customHeight="1">
      <c r="A17" s="63">
        <v>14</v>
      </c>
      <c r="B17" s="148" t="s">
        <v>257</v>
      </c>
      <c r="C17" s="20" t="s">
        <v>258</v>
      </c>
      <c r="D17" s="20" t="s">
        <v>71</v>
      </c>
      <c r="E17" s="34">
        <v>6</v>
      </c>
      <c r="F17" s="3" t="s">
        <v>40</v>
      </c>
      <c r="G17" s="34">
        <v>1</v>
      </c>
      <c r="H17" s="10">
        <v>0</v>
      </c>
      <c r="I17" s="29">
        <f t="shared" si="0"/>
        <v>0</v>
      </c>
      <c r="J17" s="72">
        <v>3</v>
      </c>
      <c r="K17" s="34" t="s">
        <v>40</v>
      </c>
      <c r="L17" s="72">
        <v>0.5</v>
      </c>
      <c r="M17" s="10">
        <v>0</v>
      </c>
      <c r="N17" s="29">
        <f t="shared" si="1"/>
        <v>0</v>
      </c>
      <c r="O17" s="3">
        <v>4</v>
      </c>
      <c r="P17" s="80" t="s">
        <v>40</v>
      </c>
      <c r="Q17" s="3">
        <v>0.25</v>
      </c>
      <c r="R17" s="10">
        <v>0</v>
      </c>
      <c r="S17" s="29">
        <f t="shared" si="2"/>
        <v>0</v>
      </c>
      <c r="T17" s="3">
        <v>8</v>
      </c>
      <c r="U17" s="3">
        <v>5</v>
      </c>
      <c r="V17" s="3">
        <v>0.5</v>
      </c>
      <c r="W17" s="10">
        <f>200*(T17+1-U17)*V17/T17</f>
        <v>50</v>
      </c>
      <c r="X17" s="29">
        <f t="shared" si="3"/>
        <v>50</v>
      </c>
      <c r="Y17" s="3">
        <v>12</v>
      </c>
      <c r="Z17" s="3" t="s">
        <v>40</v>
      </c>
      <c r="AA17" s="3">
        <v>1</v>
      </c>
      <c r="AB17" s="10">
        <v>0</v>
      </c>
      <c r="AC17" s="29">
        <f t="shared" si="4"/>
        <v>0</v>
      </c>
      <c r="AD17" s="34">
        <f>LARGE(CHOOSE({1,2,3,4}, N17,S17,X17,AC17),1)+LARGE(CHOOSE({1,2,3,4}, N17,S17,X17,AC17),2)+I17</f>
        <v>50</v>
      </c>
    </row>
    <row r="18" spans="1:30" ht="32.25" customHeight="1">
      <c r="A18" s="63">
        <v>15</v>
      </c>
      <c r="B18" s="133" t="s">
        <v>77</v>
      </c>
      <c r="C18" s="55" t="s">
        <v>50</v>
      </c>
      <c r="D18" s="55" t="s">
        <v>70</v>
      </c>
      <c r="E18" s="34">
        <v>6</v>
      </c>
      <c r="F18" s="3" t="s">
        <v>40</v>
      </c>
      <c r="G18" s="34">
        <v>1</v>
      </c>
      <c r="H18" s="10">
        <v>0</v>
      </c>
      <c r="I18" s="29">
        <f t="shared" si="0"/>
        <v>0</v>
      </c>
      <c r="J18" s="72">
        <v>3</v>
      </c>
      <c r="K18" s="34" t="s">
        <v>40</v>
      </c>
      <c r="L18" s="72">
        <v>0.5</v>
      </c>
      <c r="M18" s="10">
        <v>0</v>
      </c>
      <c r="N18" s="29">
        <f t="shared" si="1"/>
        <v>0</v>
      </c>
      <c r="O18" s="3">
        <v>4</v>
      </c>
      <c r="P18" s="80" t="s">
        <v>40</v>
      </c>
      <c r="Q18" s="3">
        <v>0.25</v>
      </c>
      <c r="R18" s="10">
        <v>0</v>
      </c>
      <c r="S18" s="29">
        <f t="shared" si="2"/>
        <v>0</v>
      </c>
      <c r="T18" s="3">
        <v>8</v>
      </c>
      <c r="U18" s="3">
        <v>6</v>
      </c>
      <c r="V18" s="3">
        <v>0.5</v>
      </c>
      <c r="W18" s="10">
        <f>200*(T18+1-U18)*V18/T18</f>
        <v>37.5</v>
      </c>
      <c r="X18" s="29">
        <f t="shared" si="3"/>
        <v>38</v>
      </c>
      <c r="Y18" s="3">
        <v>12</v>
      </c>
      <c r="Z18" s="3" t="s">
        <v>40</v>
      </c>
      <c r="AA18" s="3">
        <v>1</v>
      </c>
      <c r="AB18" s="10">
        <v>0</v>
      </c>
      <c r="AC18" s="29">
        <f t="shared" si="4"/>
        <v>0</v>
      </c>
      <c r="AD18" s="34">
        <f>LARGE(CHOOSE({1,2,3,4}, N18,S18,X18,AC18),1)+LARGE(CHOOSE({1,2,3,4}, N18,S18,X18,AC18),2)+I18</f>
        <v>38</v>
      </c>
    </row>
    <row r="19" spans="1:30" ht="24.75" customHeight="1">
      <c r="A19" s="63">
        <v>16</v>
      </c>
      <c r="B19" s="133" t="s">
        <v>197</v>
      </c>
      <c r="C19" s="55" t="s">
        <v>122</v>
      </c>
      <c r="D19" s="55" t="s">
        <v>76</v>
      </c>
      <c r="E19" s="34">
        <v>6</v>
      </c>
      <c r="F19" s="3" t="s">
        <v>40</v>
      </c>
      <c r="G19" s="34">
        <v>1</v>
      </c>
      <c r="H19" s="10">
        <v>0</v>
      </c>
      <c r="I19" s="29">
        <f t="shared" si="0"/>
        <v>0</v>
      </c>
      <c r="J19" s="72">
        <v>3</v>
      </c>
      <c r="K19" s="34">
        <v>3</v>
      </c>
      <c r="L19" s="72">
        <v>0.5</v>
      </c>
      <c r="M19" s="10">
        <f>200*(J19+1-K19)*L19/J19</f>
        <v>33.333333333333336</v>
      </c>
      <c r="N19" s="71">
        <f t="shared" si="1"/>
        <v>34</v>
      </c>
      <c r="O19" s="3">
        <v>4</v>
      </c>
      <c r="P19" s="80" t="s">
        <v>40</v>
      </c>
      <c r="Q19" s="3">
        <v>0.25</v>
      </c>
      <c r="R19" s="10">
        <v>0</v>
      </c>
      <c r="S19" s="29">
        <f t="shared" si="2"/>
        <v>0</v>
      </c>
      <c r="T19" s="3">
        <v>8</v>
      </c>
      <c r="U19" s="80" t="s">
        <v>40</v>
      </c>
      <c r="V19" s="3">
        <v>0.5</v>
      </c>
      <c r="W19" s="10">
        <v>0</v>
      </c>
      <c r="X19" s="29">
        <f t="shared" si="3"/>
        <v>0</v>
      </c>
      <c r="Y19" s="3">
        <v>12</v>
      </c>
      <c r="Z19" s="80" t="s">
        <v>40</v>
      </c>
      <c r="AA19" s="3">
        <v>1</v>
      </c>
      <c r="AB19" s="10">
        <v>0</v>
      </c>
      <c r="AC19" s="29">
        <f t="shared" si="4"/>
        <v>0</v>
      </c>
      <c r="AD19" s="34">
        <f>LARGE(CHOOSE({1,2,3,4}, N19,S19,X19,AC19),1)+LARGE(CHOOSE({1,2,3,4}, N19,S19,X19,AC19),2)+I19</f>
        <v>34</v>
      </c>
    </row>
    <row r="20" spans="1:30" ht="30.75" customHeight="1">
      <c r="A20" s="63">
        <v>17</v>
      </c>
      <c r="B20" s="148" t="s">
        <v>259</v>
      </c>
      <c r="C20" s="20" t="s">
        <v>260</v>
      </c>
      <c r="D20" s="20" t="s">
        <v>245</v>
      </c>
      <c r="E20" s="34">
        <v>6</v>
      </c>
      <c r="F20" s="3" t="s">
        <v>40</v>
      </c>
      <c r="G20" s="34">
        <v>1</v>
      </c>
      <c r="H20" s="10">
        <v>0</v>
      </c>
      <c r="I20" s="29">
        <f t="shared" si="0"/>
        <v>0</v>
      </c>
      <c r="J20" s="72">
        <v>3</v>
      </c>
      <c r="K20" s="34" t="s">
        <v>40</v>
      </c>
      <c r="L20" s="72">
        <v>0.5</v>
      </c>
      <c r="M20" s="10">
        <v>0</v>
      </c>
      <c r="N20" s="29">
        <f t="shared" si="1"/>
        <v>0</v>
      </c>
      <c r="O20" s="3">
        <v>4</v>
      </c>
      <c r="P20" s="80" t="s">
        <v>40</v>
      </c>
      <c r="Q20" s="3">
        <v>0.25</v>
      </c>
      <c r="R20" s="10">
        <v>0</v>
      </c>
      <c r="S20" s="29">
        <f t="shared" si="2"/>
        <v>0</v>
      </c>
      <c r="T20" s="3">
        <v>8</v>
      </c>
      <c r="U20" s="3">
        <v>7</v>
      </c>
      <c r="V20" s="3">
        <v>0.5</v>
      </c>
      <c r="W20" s="10">
        <f>200*(T20+1-U20)*V20/T20</f>
        <v>25</v>
      </c>
      <c r="X20" s="29">
        <f t="shared" si="3"/>
        <v>25</v>
      </c>
      <c r="Y20" s="3">
        <v>12</v>
      </c>
      <c r="Z20" s="3" t="s">
        <v>40</v>
      </c>
      <c r="AA20" s="3">
        <v>1</v>
      </c>
      <c r="AB20" s="10">
        <v>0</v>
      </c>
      <c r="AC20" s="29">
        <f t="shared" si="4"/>
        <v>0</v>
      </c>
      <c r="AD20" s="34">
        <f>LARGE(CHOOSE({1,2,3,4}, N20,S20,X20,AC20),1)+LARGE(CHOOSE({1,2,3,4}, N20,S20,X20,AC20),2)+I20</f>
        <v>25</v>
      </c>
    </row>
    <row r="21" spans="1:30" ht="30.75" customHeight="1">
      <c r="A21" s="63">
        <v>18</v>
      </c>
      <c r="B21" s="147" t="s">
        <v>108</v>
      </c>
      <c r="C21" s="73" t="s">
        <v>109</v>
      </c>
      <c r="D21" s="73" t="s">
        <v>70</v>
      </c>
      <c r="E21" s="34">
        <v>6</v>
      </c>
      <c r="F21" s="3" t="s">
        <v>40</v>
      </c>
      <c r="G21" s="34">
        <v>1</v>
      </c>
      <c r="H21" s="10">
        <v>0</v>
      </c>
      <c r="I21" s="29">
        <f t="shared" si="0"/>
        <v>0</v>
      </c>
      <c r="J21" s="72">
        <v>3</v>
      </c>
      <c r="K21" s="34" t="s">
        <v>40</v>
      </c>
      <c r="L21" s="72">
        <v>0.5</v>
      </c>
      <c r="M21" s="10">
        <v>0</v>
      </c>
      <c r="N21" s="29">
        <f t="shared" si="1"/>
        <v>0</v>
      </c>
      <c r="O21" s="3">
        <v>4</v>
      </c>
      <c r="P21" s="80" t="s">
        <v>168</v>
      </c>
      <c r="Q21" s="3">
        <v>0.25</v>
      </c>
      <c r="R21" s="10">
        <f>200*(O21+1-P21)*Q21/O21</f>
        <v>12.5</v>
      </c>
      <c r="S21" s="29">
        <f t="shared" si="2"/>
        <v>13</v>
      </c>
      <c r="T21" s="3">
        <v>8</v>
      </c>
      <c r="U21" s="80" t="s">
        <v>40</v>
      </c>
      <c r="V21" s="3">
        <v>0.5</v>
      </c>
      <c r="W21" s="10">
        <v>0</v>
      </c>
      <c r="X21" s="29">
        <f t="shared" si="3"/>
        <v>0</v>
      </c>
      <c r="Y21" s="3">
        <v>12</v>
      </c>
      <c r="Z21" s="80" t="s">
        <v>40</v>
      </c>
      <c r="AA21" s="3">
        <v>1</v>
      </c>
      <c r="AB21" s="10">
        <v>0</v>
      </c>
      <c r="AC21" s="29">
        <f t="shared" si="4"/>
        <v>0</v>
      </c>
      <c r="AD21" s="34">
        <f>LARGE(CHOOSE({1,2,3,4}, N21,S21,X21,AC21),1)+LARGE(CHOOSE({1,2,3,4}, N21,S21,X21,AC21),2)+I21</f>
        <v>13</v>
      </c>
    </row>
    <row r="22" spans="1:30" ht="38.25" customHeight="1">
      <c r="A22" s="63">
        <v>19</v>
      </c>
      <c r="B22" s="148" t="s">
        <v>262</v>
      </c>
      <c r="C22" s="20" t="s">
        <v>261</v>
      </c>
      <c r="D22" s="20" t="s">
        <v>263</v>
      </c>
      <c r="E22" s="34">
        <v>6</v>
      </c>
      <c r="F22" s="3" t="s">
        <v>40</v>
      </c>
      <c r="G22" s="34">
        <v>1</v>
      </c>
      <c r="H22" s="10">
        <v>0</v>
      </c>
      <c r="I22" s="29">
        <f t="shared" si="0"/>
        <v>0</v>
      </c>
      <c r="J22" s="72">
        <v>3</v>
      </c>
      <c r="K22" s="34" t="s">
        <v>40</v>
      </c>
      <c r="L22" s="72">
        <v>0.5</v>
      </c>
      <c r="M22" s="10">
        <v>0</v>
      </c>
      <c r="N22" s="29">
        <f t="shared" si="1"/>
        <v>0</v>
      </c>
      <c r="O22" s="3">
        <v>4</v>
      </c>
      <c r="P22" s="80" t="s">
        <v>40</v>
      </c>
      <c r="Q22" s="3">
        <v>0.25</v>
      </c>
      <c r="R22" s="10">
        <v>0</v>
      </c>
      <c r="S22" s="29">
        <f t="shared" si="2"/>
        <v>0</v>
      </c>
      <c r="T22" s="3">
        <v>8</v>
      </c>
      <c r="U22" s="3">
        <v>8</v>
      </c>
      <c r="V22" s="3">
        <v>0.5</v>
      </c>
      <c r="W22" s="37" t="s">
        <v>273</v>
      </c>
      <c r="X22" s="29">
        <v>0</v>
      </c>
      <c r="Y22" s="3">
        <v>12</v>
      </c>
      <c r="Z22" s="3" t="s">
        <v>40</v>
      </c>
      <c r="AA22" s="3">
        <v>1</v>
      </c>
      <c r="AB22" s="10">
        <v>0</v>
      </c>
      <c r="AC22" s="29">
        <f t="shared" si="4"/>
        <v>0</v>
      </c>
      <c r="AD22" s="34">
        <f>LARGE(CHOOSE({1,2,3,4}, N22,S22,X22,AC22),1)+LARGE(CHOOSE({1,2,3,4}, N22,S22,X22,AC22),2)+I22</f>
        <v>0</v>
      </c>
    </row>
    <row r="23" spans="1:30" s="269" customFormat="1" ht="38.25" customHeight="1">
      <c r="A23" s="63">
        <v>20</v>
      </c>
      <c r="B23" s="265" t="s">
        <v>346</v>
      </c>
      <c r="C23" s="265"/>
      <c r="D23" s="265" t="s">
        <v>349</v>
      </c>
      <c r="E23" s="266">
        <v>6</v>
      </c>
      <c r="F23" s="266" t="s">
        <v>40</v>
      </c>
      <c r="G23" s="266">
        <v>1</v>
      </c>
      <c r="H23" s="266">
        <v>0</v>
      </c>
      <c r="I23" s="264">
        <f t="shared" si="0"/>
        <v>0</v>
      </c>
      <c r="J23" s="267">
        <v>3</v>
      </c>
      <c r="K23" s="266" t="s">
        <v>40</v>
      </c>
      <c r="L23" s="267">
        <v>0.5</v>
      </c>
      <c r="M23" s="266">
        <v>0</v>
      </c>
      <c r="N23" s="264">
        <f t="shared" si="1"/>
        <v>0</v>
      </c>
      <c r="O23" s="266">
        <v>4</v>
      </c>
      <c r="P23" s="268" t="s">
        <v>40</v>
      </c>
      <c r="Q23" s="266">
        <v>0.25</v>
      </c>
      <c r="R23" s="266">
        <v>0</v>
      </c>
      <c r="S23" s="264">
        <f t="shared" si="2"/>
        <v>0</v>
      </c>
      <c r="T23" s="266">
        <v>8</v>
      </c>
      <c r="U23" s="268" t="s">
        <v>40</v>
      </c>
      <c r="V23" s="266">
        <v>0.5</v>
      </c>
      <c r="W23" s="266">
        <v>0</v>
      </c>
      <c r="X23" s="264">
        <f>ROUNDUP(W23,0)</f>
        <v>0</v>
      </c>
      <c r="Y23" s="266">
        <v>12</v>
      </c>
      <c r="Z23" s="268" t="s">
        <v>350</v>
      </c>
      <c r="AA23" s="266">
        <v>1</v>
      </c>
      <c r="AB23" s="266">
        <v>0</v>
      </c>
      <c r="AC23" s="264">
        <f t="shared" si="4"/>
        <v>0</v>
      </c>
      <c r="AD23" s="266">
        <f>LARGE(CHOOSE({1,2,3,4}, N23,S23,X23,AC23),1)+LARGE(CHOOSE({1,2,3,4}, N23,S23,X23,AC23),2)+I23</f>
        <v>0</v>
      </c>
    </row>
    <row r="24" spans="1:30" s="269" customFormat="1" ht="38.25" customHeight="1">
      <c r="A24" s="63">
        <v>21</v>
      </c>
      <c r="B24" s="265" t="s">
        <v>347</v>
      </c>
      <c r="C24" s="265"/>
      <c r="D24" s="265" t="s">
        <v>349</v>
      </c>
      <c r="E24" s="266">
        <v>6</v>
      </c>
      <c r="F24" s="266" t="s">
        <v>40</v>
      </c>
      <c r="G24" s="266">
        <v>1</v>
      </c>
      <c r="H24" s="266">
        <v>0</v>
      </c>
      <c r="I24" s="264">
        <f t="shared" si="0"/>
        <v>0</v>
      </c>
      <c r="J24" s="267">
        <v>3</v>
      </c>
      <c r="K24" s="266" t="s">
        <v>40</v>
      </c>
      <c r="L24" s="267">
        <v>0.5</v>
      </c>
      <c r="M24" s="266">
        <v>0</v>
      </c>
      <c r="N24" s="264">
        <f t="shared" si="1"/>
        <v>0</v>
      </c>
      <c r="O24" s="266">
        <v>4</v>
      </c>
      <c r="P24" s="268" t="s">
        <v>40</v>
      </c>
      <c r="Q24" s="266">
        <v>0.25</v>
      </c>
      <c r="R24" s="266">
        <v>0</v>
      </c>
      <c r="S24" s="264">
        <f t="shared" si="2"/>
        <v>0</v>
      </c>
      <c r="T24" s="266">
        <v>8</v>
      </c>
      <c r="U24" s="268" t="s">
        <v>40</v>
      </c>
      <c r="V24" s="266">
        <v>0.5</v>
      </c>
      <c r="W24" s="266">
        <v>0</v>
      </c>
      <c r="X24" s="264">
        <f>ROUNDUP(W24,0)</f>
        <v>0</v>
      </c>
      <c r="Y24" s="266">
        <v>12</v>
      </c>
      <c r="Z24" s="268" t="s">
        <v>351</v>
      </c>
      <c r="AA24" s="266">
        <v>1</v>
      </c>
      <c r="AB24" s="266">
        <v>0</v>
      </c>
      <c r="AC24" s="264">
        <f t="shared" si="4"/>
        <v>0</v>
      </c>
      <c r="AD24" s="266">
        <f>LARGE(CHOOSE({1,2,3,4}, N24,S24,X24,AC24),1)+LARGE(CHOOSE({1,2,3,4}, N24,S24,X24,AC24),2)+I24</f>
        <v>0</v>
      </c>
    </row>
    <row r="25" spans="1:30" s="269" customFormat="1" ht="38.25" customHeight="1">
      <c r="A25" s="63">
        <v>22</v>
      </c>
      <c r="B25" s="265" t="s">
        <v>348</v>
      </c>
      <c r="C25" s="265"/>
      <c r="D25" s="265" t="s">
        <v>349</v>
      </c>
      <c r="E25" s="266">
        <v>6</v>
      </c>
      <c r="F25" s="266" t="s">
        <v>40</v>
      </c>
      <c r="G25" s="266">
        <v>1</v>
      </c>
      <c r="H25" s="266">
        <v>0</v>
      </c>
      <c r="I25" s="264">
        <f t="shared" si="0"/>
        <v>0</v>
      </c>
      <c r="J25" s="267">
        <v>3</v>
      </c>
      <c r="K25" s="266" t="s">
        <v>40</v>
      </c>
      <c r="L25" s="267">
        <v>0.5</v>
      </c>
      <c r="M25" s="266">
        <v>0</v>
      </c>
      <c r="N25" s="264">
        <f t="shared" si="1"/>
        <v>0</v>
      </c>
      <c r="O25" s="266">
        <v>4</v>
      </c>
      <c r="P25" s="268" t="s">
        <v>40</v>
      </c>
      <c r="Q25" s="266">
        <v>0.25</v>
      </c>
      <c r="R25" s="266">
        <v>0</v>
      </c>
      <c r="S25" s="264">
        <f t="shared" si="2"/>
        <v>0</v>
      </c>
      <c r="T25" s="266">
        <v>8</v>
      </c>
      <c r="U25" s="268" t="s">
        <v>40</v>
      </c>
      <c r="V25" s="266">
        <v>0.5</v>
      </c>
      <c r="W25" s="266">
        <v>0</v>
      </c>
      <c r="X25" s="264">
        <f>ROUNDUP(W25,0)</f>
        <v>0</v>
      </c>
      <c r="Y25" s="266">
        <v>12</v>
      </c>
      <c r="Z25" s="268" t="s">
        <v>352</v>
      </c>
      <c r="AA25" s="266">
        <v>1</v>
      </c>
      <c r="AB25" s="266">
        <v>0</v>
      </c>
      <c r="AC25" s="264">
        <f t="shared" si="4"/>
        <v>0</v>
      </c>
      <c r="AD25" s="266">
        <f>LARGE(CHOOSE({1,2,3,4}, N25,S25,X25,AC25),1)+LARGE(CHOOSE({1,2,3,4}, N25,S25,X25,AC25),2)+I25</f>
        <v>0</v>
      </c>
    </row>
  </sheetData>
  <autoFilter ref="A3:AD26">
    <sortState ref="A5:AD26">
      <sortCondition descending="1" ref="AD3:AD27"/>
    </sortState>
  </autoFilter>
  <sortState ref="A5:A28">
    <sortCondition ref="A4"/>
  </sortState>
  <mergeCells count="11">
    <mergeCell ref="AD2:AD3"/>
    <mergeCell ref="A1:AC1"/>
    <mergeCell ref="D2:D3"/>
    <mergeCell ref="C2:C3"/>
    <mergeCell ref="B2:B3"/>
    <mergeCell ref="A2:A3"/>
    <mergeCell ref="J2:N2"/>
    <mergeCell ref="T2:X2"/>
    <mergeCell ref="Y2:AC2"/>
    <mergeCell ref="O2:S2"/>
    <mergeCell ref="E2:I2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4"/>
  <sheetViews>
    <sheetView view="pageBreakPreview" zoomScale="85" zoomScaleNormal="100" zoomScaleSheetLayoutView="85" zoomScalePageLayoutView="85" workbookViewId="0">
      <selection activeCell="Q10" sqref="Q10"/>
    </sheetView>
  </sheetViews>
  <sheetFormatPr defaultRowHeight="15"/>
  <cols>
    <col min="1" max="1" width="6.5703125" style="7" customWidth="1"/>
    <col min="2" max="2" width="31.7109375" style="7" customWidth="1"/>
    <col min="3" max="3" width="22.5703125" style="7" customWidth="1"/>
    <col min="4" max="9" width="12.5703125" style="7" customWidth="1"/>
    <col min="10" max="11" width="9.42578125" style="12" customWidth="1"/>
    <col min="12" max="12" width="9.7109375" style="12" customWidth="1"/>
    <col min="13" max="13" width="8.5703125" style="12" customWidth="1"/>
    <col min="14" max="14" width="6.5703125" style="12" bestFit="1" customWidth="1"/>
    <col min="15" max="15" width="15.42578125" style="12" customWidth="1"/>
    <col min="16" max="16384" width="9.140625" style="7"/>
  </cols>
  <sheetData>
    <row r="1" spans="1:15" ht="21">
      <c r="A1" s="218" t="s">
        <v>5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</row>
    <row r="2" spans="1:15" s="13" customFormat="1" ht="63.75" customHeight="1">
      <c r="A2" s="40"/>
      <c r="B2" s="40"/>
      <c r="C2" s="40"/>
      <c r="D2" s="40"/>
      <c r="E2" s="219" t="s">
        <v>319</v>
      </c>
      <c r="F2" s="219"/>
      <c r="G2" s="219"/>
      <c r="H2" s="219"/>
      <c r="I2" s="219"/>
      <c r="J2" s="219" t="s">
        <v>286</v>
      </c>
      <c r="K2" s="219"/>
      <c r="L2" s="219"/>
      <c r="M2" s="219"/>
      <c r="N2" s="219"/>
    </row>
    <row r="3" spans="1:15" s="12" customFormat="1" ht="129" customHeight="1">
      <c r="A3" s="19" t="s">
        <v>1</v>
      </c>
      <c r="B3" s="19" t="s">
        <v>2</v>
      </c>
      <c r="C3" s="19" t="s">
        <v>7</v>
      </c>
      <c r="D3" s="19" t="s">
        <v>80</v>
      </c>
      <c r="E3" s="41" t="s">
        <v>111</v>
      </c>
      <c r="F3" s="41" t="s">
        <v>112</v>
      </c>
      <c r="G3" s="41" t="s">
        <v>113</v>
      </c>
      <c r="H3" s="42" t="s">
        <v>94</v>
      </c>
      <c r="I3" s="54" t="s">
        <v>118</v>
      </c>
      <c r="J3" s="41" t="s">
        <v>111</v>
      </c>
      <c r="K3" s="41" t="s">
        <v>112</v>
      </c>
      <c r="L3" s="41" t="s">
        <v>113</v>
      </c>
      <c r="M3" s="42" t="s">
        <v>94</v>
      </c>
      <c r="N3" s="54" t="s">
        <v>118</v>
      </c>
      <c r="O3" s="164" t="s">
        <v>18</v>
      </c>
    </row>
    <row r="4" spans="1:15" s="13" customFormat="1" ht="25.5" customHeight="1">
      <c r="A4" s="13">
        <v>1</v>
      </c>
      <c r="B4" s="13" t="s">
        <v>289</v>
      </c>
      <c r="C4" s="13" t="s">
        <v>290</v>
      </c>
      <c r="D4" s="53" t="s">
        <v>293</v>
      </c>
      <c r="E4" s="53">
        <v>1</v>
      </c>
      <c r="F4" s="53">
        <v>1</v>
      </c>
      <c r="G4" s="53">
        <v>1</v>
      </c>
      <c r="H4" s="10">
        <f t="shared" ref="H4" si="0">200*(E4+1-F4)*G4/E4</f>
        <v>200</v>
      </c>
      <c r="I4" s="29">
        <f t="shared" ref="I4" si="1">ROUNDUP(H4,0)</f>
        <v>200</v>
      </c>
      <c r="J4" s="14">
        <v>1</v>
      </c>
      <c r="K4" s="14">
        <v>1</v>
      </c>
      <c r="L4" s="14">
        <v>1</v>
      </c>
      <c r="M4" s="10">
        <f t="shared" ref="M4" si="2">200*(J4+1-K4)*L4/J4</f>
        <v>200</v>
      </c>
      <c r="N4" s="29">
        <f t="shared" ref="N4" si="3">ROUNDUP(M4,0)</f>
        <v>200</v>
      </c>
      <c r="O4" s="14">
        <f>SUM(I4+N4)</f>
        <v>400</v>
      </c>
    </row>
  </sheetData>
  <autoFilter ref="A3:O3">
    <sortState ref="A4:AJ7">
      <sortCondition descending="1" ref="O3:O5"/>
    </sortState>
  </autoFilter>
  <sortState ref="A5:AJ7">
    <sortCondition descending="1" ref="O5:O7"/>
  </sortState>
  <mergeCells count="3">
    <mergeCell ref="A1:N1"/>
    <mergeCell ref="J2:N2"/>
    <mergeCell ref="E2:I2"/>
  </mergeCells>
  <pageMargins left="4.642857142857143E-2" right="4.4642857142857144E-2" top="6.7708333333333329E-2" bottom="0.14895833333333333" header="0.3" footer="0.3"/>
  <pageSetup paperSize="9" scale="70" orientation="landscape" r:id="rId1"/>
  <colBreaks count="1" manualBreakCount="1">
    <brk id="16" max="3" man="1"/>
  </col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4"/>
  <sheetViews>
    <sheetView view="pageBreakPreview" zoomScale="70" zoomScaleNormal="100" zoomScaleSheetLayoutView="70" zoomScalePageLayoutView="115" workbookViewId="0">
      <selection activeCell="B13" sqref="B13"/>
    </sheetView>
  </sheetViews>
  <sheetFormatPr defaultRowHeight="15"/>
  <cols>
    <col min="1" max="1" width="6" style="14" customWidth="1"/>
    <col min="2" max="2" width="25.5703125" style="13" customWidth="1"/>
    <col min="3" max="3" width="13.5703125" style="14" customWidth="1"/>
    <col min="4" max="4" width="15.85546875" style="14" customWidth="1"/>
    <col min="5" max="5" width="10" style="14" customWidth="1"/>
    <col min="6" max="6" width="11.85546875" style="14" customWidth="1"/>
    <col min="7" max="7" width="7" style="14" customWidth="1"/>
    <col min="8" max="8" width="11.28515625" style="14" customWidth="1"/>
    <col min="9" max="9" width="9.140625" style="14" customWidth="1"/>
    <col min="10" max="29" width="10.5703125" style="14" customWidth="1"/>
    <col min="30" max="30" width="17.42578125" style="14" customWidth="1"/>
    <col min="31" max="16384" width="9.140625" style="13"/>
  </cols>
  <sheetData>
    <row r="1" spans="1:38" ht="20.25">
      <c r="A1" s="222" t="s">
        <v>3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77"/>
      <c r="P1" s="77"/>
      <c r="Q1" s="77"/>
      <c r="R1" s="77"/>
      <c r="S1" s="77"/>
      <c r="T1" s="77"/>
      <c r="U1" s="77"/>
      <c r="V1" s="77"/>
      <c r="W1" s="77"/>
      <c r="X1" s="77"/>
      <c r="Y1" s="77"/>
      <c r="Z1" s="77"/>
      <c r="AA1" s="77"/>
      <c r="AB1" s="77"/>
      <c r="AC1" s="77"/>
      <c r="AD1" s="31"/>
      <c r="AE1" s="30"/>
      <c r="AF1" s="30"/>
      <c r="AG1" s="30"/>
      <c r="AH1" s="30"/>
      <c r="AI1" s="30"/>
      <c r="AJ1" s="30"/>
      <c r="AK1" s="30"/>
      <c r="AL1" s="30"/>
    </row>
    <row r="2" spans="1:38" ht="155.25" customHeight="1">
      <c r="A2" s="226" t="s">
        <v>1</v>
      </c>
      <c r="B2" s="228" t="s">
        <v>2</v>
      </c>
      <c r="C2" s="226" t="s">
        <v>7</v>
      </c>
      <c r="D2" s="224" t="s">
        <v>67</v>
      </c>
      <c r="E2" s="223" t="s">
        <v>276</v>
      </c>
      <c r="F2" s="223"/>
      <c r="G2" s="223"/>
      <c r="H2" s="223"/>
      <c r="I2" s="223"/>
      <c r="J2" s="223" t="s">
        <v>279</v>
      </c>
      <c r="K2" s="223"/>
      <c r="L2" s="223"/>
      <c r="M2" s="223"/>
      <c r="N2" s="223"/>
      <c r="O2" s="223" t="s">
        <v>166</v>
      </c>
      <c r="P2" s="223"/>
      <c r="Q2" s="223"/>
      <c r="R2" s="223"/>
      <c r="S2" s="223"/>
      <c r="T2" s="223" t="s">
        <v>278</v>
      </c>
      <c r="U2" s="223"/>
      <c r="V2" s="223"/>
      <c r="W2" s="223"/>
      <c r="X2" s="223"/>
      <c r="Y2" s="223" t="s">
        <v>320</v>
      </c>
      <c r="Z2" s="223"/>
      <c r="AA2" s="223"/>
      <c r="AB2" s="223"/>
      <c r="AC2" s="223"/>
      <c r="AD2" s="220" t="s">
        <v>230</v>
      </c>
      <c r="AE2" s="49"/>
      <c r="AF2" s="49"/>
      <c r="AG2" s="49"/>
      <c r="AH2" s="49"/>
      <c r="AI2" s="49"/>
      <c r="AJ2" s="49"/>
      <c r="AK2" s="49"/>
      <c r="AL2" s="49"/>
    </row>
    <row r="3" spans="1:38" ht="104.25" customHeight="1">
      <c r="A3" s="227"/>
      <c r="B3" s="229"/>
      <c r="C3" s="227"/>
      <c r="D3" s="225"/>
      <c r="E3" s="41" t="s">
        <v>111</v>
      </c>
      <c r="F3" s="41" t="s">
        <v>112</v>
      </c>
      <c r="G3" s="41" t="s">
        <v>113</v>
      </c>
      <c r="H3" s="42" t="s">
        <v>94</v>
      </c>
      <c r="I3" s="54" t="s">
        <v>118</v>
      </c>
      <c r="J3" s="41" t="s">
        <v>111</v>
      </c>
      <c r="K3" s="41" t="s">
        <v>112</v>
      </c>
      <c r="L3" s="41" t="s">
        <v>113</v>
      </c>
      <c r="M3" s="42" t="s">
        <v>94</v>
      </c>
      <c r="N3" s="54" t="s">
        <v>118</v>
      </c>
      <c r="O3" s="41" t="s">
        <v>111</v>
      </c>
      <c r="P3" s="41" t="s">
        <v>112</v>
      </c>
      <c r="Q3" s="41" t="s">
        <v>113</v>
      </c>
      <c r="R3" s="42" t="s">
        <v>94</v>
      </c>
      <c r="S3" s="54" t="s">
        <v>118</v>
      </c>
      <c r="T3" s="41" t="s">
        <v>111</v>
      </c>
      <c r="U3" s="41" t="s">
        <v>112</v>
      </c>
      <c r="V3" s="41" t="s">
        <v>113</v>
      </c>
      <c r="W3" s="42" t="s">
        <v>94</v>
      </c>
      <c r="X3" s="54" t="s">
        <v>118</v>
      </c>
      <c r="Y3" s="41" t="s">
        <v>111</v>
      </c>
      <c r="Z3" s="41" t="s">
        <v>112</v>
      </c>
      <c r="AA3" s="41" t="s">
        <v>113</v>
      </c>
      <c r="AB3" s="42" t="s">
        <v>94</v>
      </c>
      <c r="AC3" s="54" t="s">
        <v>118</v>
      </c>
      <c r="AD3" s="221"/>
    </row>
    <row r="4" spans="1:38" ht="33.75" customHeight="1">
      <c r="A4" s="9">
        <v>1</v>
      </c>
      <c r="B4" s="8" t="s">
        <v>0</v>
      </c>
      <c r="C4" s="9" t="s">
        <v>9</v>
      </c>
      <c r="D4" s="9" t="s">
        <v>68</v>
      </c>
      <c r="E4" s="9">
        <v>8</v>
      </c>
      <c r="F4" s="70">
        <v>1</v>
      </c>
      <c r="G4" s="9">
        <v>0.5</v>
      </c>
      <c r="H4" s="10">
        <f>200*(E4+1-F4)*G4/E4</f>
        <v>100</v>
      </c>
      <c r="I4" s="2">
        <f>ROUNDUP(H4,0)</f>
        <v>100</v>
      </c>
      <c r="J4" s="10">
        <v>6</v>
      </c>
      <c r="K4" s="10">
        <v>1</v>
      </c>
      <c r="L4" s="10">
        <v>0.25</v>
      </c>
      <c r="M4" s="10">
        <f>200*(J4+1-K4)*L4/J4</f>
        <v>50</v>
      </c>
      <c r="N4" s="2">
        <f>ROUNDUP(M4,0)</f>
        <v>50</v>
      </c>
      <c r="O4" s="10">
        <v>3</v>
      </c>
      <c r="P4" s="10">
        <v>1</v>
      </c>
      <c r="Q4" s="10">
        <v>0.25</v>
      </c>
      <c r="R4" s="10">
        <f>200*(O4+1-P4)*Q4/O4</f>
        <v>50</v>
      </c>
      <c r="S4" s="125">
        <f>ROUNDUP(R4,0)</f>
        <v>50</v>
      </c>
      <c r="T4" s="3">
        <v>5</v>
      </c>
      <c r="U4" s="3">
        <v>1</v>
      </c>
      <c r="V4" s="3">
        <v>0.5</v>
      </c>
      <c r="W4" s="10">
        <f>200*(T4+1-U4)*V4/T4</f>
        <v>100</v>
      </c>
      <c r="X4" s="125">
        <f>ROUNDUP(W4,0)</f>
        <v>100</v>
      </c>
      <c r="Y4" s="3">
        <v>3</v>
      </c>
      <c r="Z4" s="3" t="s">
        <v>40</v>
      </c>
      <c r="AA4" s="3">
        <v>1</v>
      </c>
      <c r="AB4" s="10">
        <v>0</v>
      </c>
      <c r="AC4" s="125">
        <f>ROUNDUP(AB4,0)</f>
        <v>0</v>
      </c>
      <c r="AD4" s="34">
        <f>LARGE(CHOOSE({1,2,3,4},N4,S4,X4,AC4),1)+LARGE(CHOOSE({1,2,3,4},N4,S4,X4,AC4),2)+I4</f>
        <v>250</v>
      </c>
    </row>
    <row r="5" spans="1:38" ht="33.75" customHeight="1">
      <c r="A5" s="9">
        <v>2</v>
      </c>
      <c r="B5" s="8" t="s">
        <v>16</v>
      </c>
      <c r="C5" s="34" t="s">
        <v>17</v>
      </c>
      <c r="D5" s="34" t="s">
        <v>70</v>
      </c>
      <c r="E5" s="9">
        <v>8</v>
      </c>
      <c r="F5" s="9">
        <v>1</v>
      </c>
      <c r="G5" s="9">
        <v>0.5</v>
      </c>
      <c r="H5" s="10">
        <f>200*(E5+1-F5)*G5/E5</f>
        <v>100</v>
      </c>
      <c r="I5" s="2">
        <f>ROUNDUP(H5,0)</f>
        <v>100</v>
      </c>
      <c r="J5" s="10">
        <v>6</v>
      </c>
      <c r="K5" s="10">
        <v>3</v>
      </c>
      <c r="L5" s="10">
        <v>0.25</v>
      </c>
      <c r="M5" s="10">
        <f>200*(J5+1-K5)*L5/J5</f>
        <v>33.333333333333336</v>
      </c>
      <c r="N5" s="2">
        <f>ROUNDUP(M5,0)</f>
        <v>34</v>
      </c>
      <c r="O5" s="10">
        <v>3</v>
      </c>
      <c r="P5" s="10">
        <v>3</v>
      </c>
      <c r="Q5" s="10">
        <v>0.25</v>
      </c>
      <c r="R5" s="10">
        <f>200*(O5+1-P5)*Q5/O5</f>
        <v>16.666666666666668</v>
      </c>
      <c r="S5" s="125">
        <f>ROUNDUP(R5,0)</f>
        <v>17</v>
      </c>
      <c r="T5" s="3">
        <v>5</v>
      </c>
      <c r="U5" s="3">
        <v>2</v>
      </c>
      <c r="V5" s="3">
        <v>0.5</v>
      </c>
      <c r="W5" s="10">
        <f>200*(T5+1-U5)*V5/T5</f>
        <v>80</v>
      </c>
      <c r="X5" s="125">
        <f>ROUNDUP(W5,0)</f>
        <v>80</v>
      </c>
      <c r="Y5" s="3">
        <v>3</v>
      </c>
      <c r="Z5" s="3" t="s">
        <v>40</v>
      </c>
      <c r="AA5" s="3">
        <v>1</v>
      </c>
      <c r="AB5" s="10">
        <v>0</v>
      </c>
      <c r="AC5" s="125">
        <f>ROUNDUP(AB5,0)</f>
        <v>0</v>
      </c>
      <c r="AD5" s="34">
        <f>LARGE(CHOOSE({1,2,3,4},N5,S5,X5,AC5),1)+LARGE(CHOOSE({1,2,3,4},N5,S5,X5,AC5),2)+I5</f>
        <v>214</v>
      </c>
    </row>
    <row r="6" spans="1:38" ht="33.75" customHeight="1">
      <c r="A6" s="9">
        <v>3</v>
      </c>
      <c r="B6" s="20" t="s">
        <v>321</v>
      </c>
      <c r="C6" s="3" t="s">
        <v>322</v>
      </c>
      <c r="D6" s="3" t="s">
        <v>323</v>
      </c>
      <c r="E6" s="9">
        <v>8</v>
      </c>
      <c r="F6" s="9" t="s">
        <v>40</v>
      </c>
      <c r="G6" s="9">
        <v>0.5</v>
      </c>
      <c r="H6" s="10">
        <v>0</v>
      </c>
      <c r="I6" s="2">
        <f>ROUNDUP(H6,0)</f>
        <v>0</v>
      </c>
      <c r="J6" s="10">
        <v>6</v>
      </c>
      <c r="K6" s="10" t="s">
        <v>40</v>
      </c>
      <c r="L6" s="10">
        <v>0.25</v>
      </c>
      <c r="M6" s="10">
        <v>0</v>
      </c>
      <c r="N6" s="2">
        <f>ROUNDUP(M6,0)</f>
        <v>0</v>
      </c>
      <c r="O6" s="10">
        <v>3</v>
      </c>
      <c r="P6" s="10" t="s">
        <v>40</v>
      </c>
      <c r="Q6" s="10">
        <v>0.25</v>
      </c>
      <c r="R6" s="10">
        <v>0</v>
      </c>
      <c r="S6" s="125">
        <f>ROUNDUP(R6,0)</f>
        <v>0</v>
      </c>
      <c r="T6" s="3">
        <v>5</v>
      </c>
      <c r="U6" s="3" t="s">
        <v>40</v>
      </c>
      <c r="V6" s="3">
        <v>0.5</v>
      </c>
      <c r="W6" s="10">
        <v>0</v>
      </c>
      <c r="X6" s="125">
        <f>ROUNDUP(W6,0)</f>
        <v>0</v>
      </c>
      <c r="Y6" s="3">
        <v>3</v>
      </c>
      <c r="Z6" s="3">
        <v>1</v>
      </c>
      <c r="AA6" s="3">
        <v>1</v>
      </c>
      <c r="AB6" s="10">
        <f>200*(Y6+1-Z6)*AA6/Y6</f>
        <v>200</v>
      </c>
      <c r="AC6" s="125">
        <f>ROUNDUP(AB6,0)</f>
        <v>200</v>
      </c>
      <c r="AD6" s="34">
        <f>LARGE(CHOOSE({1,2,3,4},N6,S6,X6,AC6),1)+LARGE(CHOOSE({1,2,3,4},N6,S6,X6,AC6),2)+I6</f>
        <v>200</v>
      </c>
    </row>
    <row r="7" spans="1:38" ht="33.75" customHeight="1">
      <c r="A7" s="9">
        <v>4</v>
      </c>
      <c r="B7" s="8" t="s">
        <v>198</v>
      </c>
      <c r="C7" s="34" t="s">
        <v>13</v>
      </c>
      <c r="D7" s="34" t="s">
        <v>68</v>
      </c>
      <c r="E7" s="9">
        <v>8</v>
      </c>
      <c r="F7" s="9">
        <v>2</v>
      </c>
      <c r="G7" s="9">
        <v>0.5</v>
      </c>
      <c r="H7" s="10">
        <f>200*(E7+1-F7)*G7/E7</f>
        <v>87.5</v>
      </c>
      <c r="I7" s="2">
        <f>ROUNDUP(H7,0)</f>
        <v>88</v>
      </c>
      <c r="J7" s="10">
        <v>6</v>
      </c>
      <c r="K7" s="10">
        <v>2</v>
      </c>
      <c r="L7" s="10">
        <v>0.25</v>
      </c>
      <c r="M7" s="10">
        <f>200*(J7+1-K7)*L7/J7</f>
        <v>41.666666666666664</v>
      </c>
      <c r="N7" s="2">
        <f>ROUNDUP(M7,0)</f>
        <v>42</v>
      </c>
      <c r="O7" s="10">
        <v>3</v>
      </c>
      <c r="P7" s="10">
        <v>2</v>
      </c>
      <c r="Q7" s="10">
        <v>0.25</v>
      </c>
      <c r="R7" s="10">
        <f>200*(O7+1-P7)*Q7/O7</f>
        <v>33.333333333333336</v>
      </c>
      <c r="S7" s="125">
        <f>ROUNDUP(R7,0)</f>
        <v>34</v>
      </c>
      <c r="T7" s="3">
        <v>5</v>
      </c>
      <c r="U7" s="3">
        <v>3</v>
      </c>
      <c r="V7" s="3">
        <v>0.5</v>
      </c>
      <c r="W7" s="10">
        <f>200*(T7+1-U7)*V7/T7</f>
        <v>60</v>
      </c>
      <c r="X7" s="125">
        <f>ROUNDUP(W7,0)</f>
        <v>60</v>
      </c>
      <c r="Y7" s="3">
        <v>3</v>
      </c>
      <c r="Z7" s="3" t="s">
        <v>40</v>
      </c>
      <c r="AA7" s="3">
        <v>1</v>
      </c>
      <c r="AB7" s="10">
        <v>0</v>
      </c>
      <c r="AC7" s="125">
        <f>ROUNDUP(AB7,0)</f>
        <v>0</v>
      </c>
      <c r="AD7" s="34">
        <f>LARGE(CHOOSE({1,2,3,4},N7,S7,X7,AC7),1)+LARGE(CHOOSE({1,2,3,4},N7,S7,X7,AC7),2)+I7</f>
        <v>190</v>
      </c>
    </row>
    <row r="8" spans="1:38" ht="33.75" customHeight="1">
      <c r="A8" s="9">
        <v>5</v>
      </c>
      <c r="B8" s="8" t="s">
        <v>24</v>
      </c>
      <c r="C8" s="34" t="s">
        <v>11</v>
      </c>
      <c r="D8" s="34" t="s">
        <v>78</v>
      </c>
      <c r="E8" s="9">
        <v>8</v>
      </c>
      <c r="F8" s="9">
        <v>3</v>
      </c>
      <c r="G8" s="9">
        <v>0.5</v>
      </c>
      <c r="H8" s="10">
        <f>200*(E8+1-F8)*G8/E8</f>
        <v>75</v>
      </c>
      <c r="I8" s="2">
        <f>ROUNDUP(H8,0)</f>
        <v>75</v>
      </c>
      <c r="J8" s="10">
        <v>6</v>
      </c>
      <c r="K8" s="10">
        <v>4</v>
      </c>
      <c r="L8" s="10">
        <v>0.25</v>
      </c>
      <c r="M8" s="10">
        <f>200*(J8+1-K8)*L8/J8</f>
        <v>25</v>
      </c>
      <c r="N8" s="2">
        <f>ROUNDUP(M8,0)</f>
        <v>25</v>
      </c>
      <c r="O8" s="10">
        <v>3</v>
      </c>
      <c r="P8" s="10" t="s">
        <v>40</v>
      </c>
      <c r="Q8" s="10">
        <v>0.25</v>
      </c>
      <c r="R8" s="10">
        <v>0</v>
      </c>
      <c r="S8" s="125">
        <f>ROUNDUP(R8,0)</f>
        <v>0</v>
      </c>
      <c r="T8" s="3">
        <v>5</v>
      </c>
      <c r="U8" s="3" t="s">
        <v>40</v>
      </c>
      <c r="V8" s="3">
        <v>0.5</v>
      </c>
      <c r="W8" s="10">
        <v>0</v>
      </c>
      <c r="X8" s="125">
        <f>ROUNDUP(W8,0)</f>
        <v>0</v>
      </c>
      <c r="Y8" s="3">
        <v>3</v>
      </c>
      <c r="Z8" s="3" t="s">
        <v>40</v>
      </c>
      <c r="AA8" s="3">
        <v>1</v>
      </c>
      <c r="AB8" s="10">
        <v>0</v>
      </c>
      <c r="AC8" s="125">
        <f>ROUNDUP(AB8,0)</f>
        <v>0</v>
      </c>
      <c r="AD8" s="34">
        <f>LARGE(CHOOSE({1,2,3,4},N8,S8,X8,AC8),1)+LARGE(CHOOSE({1,2,3,4},N8,S8,X8,AC8),2)+I8</f>
        <v>100</v>
      </c>
    </row>
    <row r="9" spans="1:38" ht="33.75" customHeight="1">
      <c r="A9" s="9">
        <v>6</v>
      </c>
      <c r="B9" s="20" t="s">
        <v>324</v>
      </c>
      <c r="C9" s="3" t="s">
        <v>325</v>
      </c>
      <c r="D9" s="3" t="s">
        <v>323</v>
      </c>
      <c r="E9" s="9">
        <v>8</v>
      </c>
      <c r="F9" s="9" t="s">
        <v>40</v>
      </c>
      <c r="G9" s="9">
        <v>0.5</v>
      </c>
      <c r="H9" s="10">
        <v>0</v>
      </c>
      <c r="I9" s="2">
        <f>ROUNDUP(H9,0)</f>
        <v>0</v>
      </c>
      <c r="J9" s="10">
        <v>6</v>
      </c>
      <c r="K9" s="10" t="s">
        <v>40</v>
      </c>
      <c r="L9" s="10">
        <v>0.25</v>
      </c>
      <c r="M9" s="10">
        <v>0</v>
      </c>
      <c r="N9" s="2">
        <f>ROUNDUP(M9,0)</f>
        <v>0</v>
      </c>
      <c r="O9" s="10">
        <v>3</v>
      </c>
      <c r="P9" s="10" t="s">
        <v>40</v>
      </c>
      <c r="Q9" s="10">
        <v>0.25</v>
      </c>
      <c r="R9" s="10">
        <v>0</v>
      </c>
      <c r="S9" s="125">
        <f>ROUNDUP(R9,0)</f>
        <v>0</v>
      </c>
      <c r="T9" s="3">
        <v>5</v>
      </c>
      <c r="U9" s="3" t="s">
        <v>40</v>
      </c>
      <c r="V9" s="3">
        <v>0.5</v>
      </c>
      <c r="W9" s="10">
        <v>0</v>
      </c>
      <c r="X9" s="125">
        <f>ROUNDUP(W9,0)</f>
        <v>0</v>
      </c>
      <c r="Y9" s="3">
        <v>3</v>
      </c>
      <c r="Z9" s="3">
        <v>3</v>
      </c>
      <c r="AA9" s="3">
        <v>1</v>
      </c>
      <c r="AB9" s="10">
        <f>200*(Y9+1-Z9)*AA9/Y9</f>
        <v>66.666666666666671</v>
      </c>
      <c r="AC9" s="125">
        <f>ROUNDUP(AB9,0)</f>
        <v>67</v>
      </c>
      <c r="AD9" s="34">
        <f>LARGE(CHOOSE({1,2,3,4},N9,S9,X9,AC9),1)+LARGE(CHOOSE({1,2,3,4},N9,S9,X9,AC9),2)+I9</f>
        <v>67</v>
      </c>
    </row>
    <row r="10" spans="1:38" ht="33.75" customHeight="1">
      <c r="A10" s="9">
        <v>7</v>
      </c>
      <c r="B10" s="20" t="s">
        <v>155</v>
      </c>
      <c r="C10" s="3" t="s">
        <v>214</v>
      </c>
      <c r="D10" s="3" t="s">
        <v>74</v>
      </c>
      <c r="E10" s="9">
        <v>8</v>
      </c>
      <c r="F10" s="3">
        <v>4</v>
      </c>
      <c r="G10" s="9">
        <v>0.5</v>
      </c>
      <c r="H10" s="10">
        <f>200*(E10+1-F10)*G10/E10</f>
        <v>62.5</v>
      </c>
      <c r="I10" s="2">
        <f>ROUNDUP(H10,0)</f>
        <v>63</v>
      </c>
      <c r="J10" s="10">
        <v>6</v>
      </c>
      <c r="K10" s="10" t="s">
        <v>40</v>
      </c>
      <c r="L10" s="10">
        <v>0.25</v>
      </c>
      <c r="M10" s="10">
        <v>0</v>
      </c>
      <c r="N10" s="2">
        <f>ROUNDUP(M10,0)</f>
        <v>0</v>
      </c>
      <c r="O10" s="10">
        <v>3</v>
      </c>
      <c r="P10" s="10" t="s">
        <v>40</v>
      </c>
      <c r="Q10" s="10">
        <v>0.25</v>
      </c>
      <c r="R10" s="10">
        <v>0</v>
      </c>
      <c r="S10" s="125">
        <f>ROUNDUP(R10,0)</f>
        <v>0</v>
      </c>
      <c r="T10" s="3">
        <v>5</v>
      </c>
      <c r="U10" s="3" t="s">
        <v>40</v>
      </c>
      <c r="V10" s="3">
        <v>0.5</v>
      </c>
      <c r="W10" s="10">
        <v>0</v>
      </c>
      <c r="X10" s="125">
        <f>ROUNDUP(W10,0)</f>
        <v>0</v>
      </c>
      <c r="Y10" s="3">
        <v>3</v>
      </c>
      <c r="Z10" s="3" t="s">
        <v>40</v>
      </c>
      <c r="AA10" s="3">
        <v>1</v>
      </c>
      <c r="AB10" s="10">
        <v>0</v>
      </c>
      <c r="AC10" s="125">
        <f>ROUNDUP(AB10,0)</f>
        <v>0</v>
      </c>
      <c r="AD10" s="34">
        <f>LARGE(CHOOSE({1,2,3,4},N10,S10,X10,AC10),1)+LARGE(CHOOSE({1,2,3,4},N10,S10,X10,AC10),2)+I10</f>
        <v>63</v>
      </c>
    </row>
    <row r="11" spans="1:38" ht="33.75" customHeight="1">
      <c r="A11" s="9">
        <v>8</v>
      </c>
      <c r="B11" s="20" t="s">
        <v>156</v>
      </c>
      <c r="C11" s="3" t="s">
        <v>157</v>
      </c>
      <c r="D11" s="3" t="s">
        <v>68</v>
      </c>
      <c r="E11" s="9">
        <v>8</v>
      </c>
      <c r="F11" s="3">
        <v>6</v>
      </c>
      <c r="G11" s="9">
        <v>0.5</v>
      </c>
      <c r="H11" s="10">
        <f>200*(E11+1-F11)*G11/E11</f>
        <v>37.5</v>
      </c>
      <c r="I11" s="2">
        <f>ROUNDUP(H11,0)</f>
        <v>38</v>
      </c>
      <c r="J11" s="10">
        <v>6</v>
      </c>
      <c r="K11" s="10">
        <v>5</v>
      </c>
      <c r="L11" s="10">
        <v>0.25</v>
      </c>
      <c r="M11" s="10">
        <f>200*(J11+1-K11)*L11/J11</f>
        <v>16.666666666666668</v>
      </c>
      <c r="N11" s="2">
        <f>ROUNDUP(M11,0)</f>
        <v>17</v>
      </c>
      <c r="O11" s="10">
        <v>3</v>
      </c>
      <c r="P11" s="10" t="s">
        <v>40</v>
      </c>
      <c r="Q11" s="10">
        <v>0.25</v>
      </c>
      <c r="R11" s="10">
        <v>0</v>
      </c>
      <c r="S11" s="125">
        <f>ROUNDUP(R11,0)</f>
        <v>0</v>
      </c>
      <c r="T11" s="3">
        <v>5</v>
      </c>
      <c r="U11" s="3" t="s">
        <v>40</v>
      </c>
      <c r="V11" s="3">
        <v>0.5</v>
      </c>
      <c r="W11" s="10">
        <v>0</v>
      </c>
      <c r="X11" s="125">
        <f>ROUNDUP(W11,0)</f>
        <v>0</v>
      </c>
      <c r="Y11" s="3">
        <v>3</v>
      </c>
      <c r="Z11" s="3" t="s">
        <v>40</v>
      </c>
      <c r="AA11" s="3">
        <v>1</v>
      </c>
      <c r="AB11" s="10">
        <v>0</v>
      </c>
      <c r="AC11" s="125">
        <f>ROUNDUP(AB11,0)</f>
        <v>0</v>
      </c>
      <c r="AD11" s="34">
        <f>LARGE(CHOOSE({1,2,3,4},N11,S11,X11,AC11),1)+LARGE(CHOOSE({1,2,3,4},N11,S11,X11,AC11),2)+I11</f>
        <v>55</v>
      </c>
    </row>
    <row r="12" spans="1:38" ht="33.75" customHeight="1">
      <c r="A12" s="9">
        <v>9</v>
      </c>
      <c r="B12" s="55" t="s">
        <v>99</v>
      </c>
      <c r="C12" s="34" t="s">
        <v>107</v>
      </c>
      <c r="D12" s="34" t="s">
        <v>96</v>
      </c>
      <c r="E12" s="9">
        <v>8</v>
      </c>
      <c r="F12" s="50">
        <v>5</v>
      </c>
      <c r="G12" s="9">
        <v>0.5</v>
      </c>
      <c r="H12" s="10">
        <f>200*(E12+1-F12)*G12/E12</f>
        <v>50</v>
      </c>
      <c r="I12" s="2">
        <f>ROUNDUP(H12,0)</f>
        <v>50</v>
      </c>
      <c r="J12" s="10">
        <v>6</v>
      </c>
      <c r="K12" s="10" t="s">
        <v>40</v>
      </c>
      <c r="L12" s="10">
        <v>0.25</v>
      </c>
      <c r="M12" s="10">
        <v>0</v>
      </c>
      <c r="N12" s="2">
        <f>ROUNDUP(M12,0)</f>
        <v>0</v>
      </c>
      <c r="O12" s="10">
        <v>3</v>
      </c>
      <c r="P12" s="10" t="s">
        <v>40</v>
      </c>
      <c r="Q12" s="10">
        <v>0.25</v>
      </c>
      <c r="R12" s="10">
        <v>0</v>
      </c>
      <c r="S12" s="125">
        <f>ROUNDUP(R12,0)</f>
        <v>0</v>
      </c>
      <c r="T12" s="3">
        <v>5</v>
      </c>
      <c r="U12" s="3" t="s">
        <v>40</v>
      </c>
      <c r="V12" s="3">
        <v>0.5</v>
      </c>
      <c r="W12" s="10">
        <v>0</v>
      </c>
      <c r="X12" s="125">
        <f>ROUNDUP(W12,0)</f>
        <v>0</v>
      </c>
      <c r="Y12" s="3">
        <v>3</v>
      </c>
      <c r="Z12" s="3" t="s">
        <v>40</v>
      </c>
      <c r="AA12" s="3">
        <v>1</v>
      </c>
      <c r="AB12" s="10">
        <v>0</v>
      </c>
      <c r="AC12" s="125">
        <f>ROUNDUP(AB12,0)</f>
        <v>0</v>
      </c>
      <c r="AD12" s="34">
        <f>LARGE(CHOOSE({1,2,3,4},N12,S12,X12,AC12),1)+LARGE(CHOOSE({1,2,3,4},N12,S12,X12,AC12),2)+I12</f>
        <v>50</v>
      </c>
    </row>
    <row r="13" spans="1:38" ht="33" customHeight="1">
      <c r="A13" s="9">
        <v>10</v>
      </c>
      <c r="B13" s="20" t="s">
        <v>264</v>
      </c>
      <c r="C13" s="3" t="s">
        <v>265</v>
      </c>
      <c r="D13" s="3" t="s">
        <v>153</v>
      </c>
      <c r="E13" s="9">
        <v>8</v>
      </c>
      <c r="F13" s="9" t="s">
        <v>40</v>
      </c>
      <c r="G13" s="9">
        <v>0.5</v>
      </c>
      <c r="H13" s="10">
        <v>0</v>
      </c>
      <c r="I13" s="2">
        <f>ROUNDUP(H13,0)</f>
        <v>0</v>
      </c>
      <c r="J13" s="10">
        <v>6</v>
      </c>
      <c r="K13" s="10" t="s">
        <v>40</v>
      </c>
      <c r="L13" s="10">
        <v>0.25</v>
      </c>
      <c r="M13" s="10">
        <v>0</v>
      </c>
      <c r="N13" s="2">
        <f>ROUNDUP(M13,0)</f>
        <v>0</v>
      </c>
      <c r="O13" s="10">
        <v>3</v>
      </c>
      <c r="P13" s="10" t="s">
        <v>40</v>
      </c>
      <c r="Q13" s="10">
        <v>0.25</v>
      </c>
      <c r="R13" s="10">
        <v>0</v>
      </c>
      <c r="S13" s="125">
        <f>ROUNDUP(R13,0)</f>
        <v>0</v>
      </c>
      <c r="T13" s="3">
        <v>5</v>
      </c>
      <c r="U13" s="3">
        <v>4</v>
      </c>
      <c r="V13" s="3">
        <v>0.5</v>
      </c>
      <c r="W13" s="3">
        <f>200*(T13+1-U13)*V13/T13</f>
        <v>40</v>
      </c>
      <c r="X13" s="125">
        <f>ROUNDUP(W13,0)</f>
        <v>40</v>
      </c>
      <c r="Y13" s="3">
        <v>3</v>
      </c>
      <c r="Z13" s="3" t="s">
        <v>40</v>
      </c>
      <c r="AA13" s="3">
        <v>1</v>
      </c>
      <c r="AB13" s="10">
        <v>0</v>
      </c>
      <c r="AC13" s="125">
        <f>ROUNDUP(AB13,0)</f>
        <v>0</v>
      </c>
      <c r="AD13" s="34">
        <f>LARGE(CHOOSE({1,2,3,4},N13,S13,X13,AC13),1)+LARGE(CHOOSE({1,2,3,4},N13,S13,X13,AC13),2)+I13</f>
        <v>40</v>
      </c>
    </row>
    <row r="14" spans="1:38" ht="33" customHeight="1">
      <c r="A14" s="9">
        <v>11</v>
      </c>
      <c r="B14" s="171" t="s">
        <v>266</v>
      </c>
      <c r="C14" s="170" t="s">
        <v>267</v>
      </c>
      <c r="D14" s="170" t="s">
        <v>68</v>
      </c>
      <c r="E14" s="166">
        <v>8</v>
      </c>
      <c r="F14" s="166" t="s">
        <v>40</v>
      </c>
      <c r="G14" s="166">
        <v>0.5</v>
      </c>
      <c r="H14" s="167">
        <v>0</v>
      </c>
      <c r="I14" s="168">
        <f>ROUNDUP(H14,0)</f>
        <v>0</v>
      </c>
      <c r="J14" s="167">
        <v>6</v>
      </c>
      <c r="K14" s="167" t="s">
        <v>40</v>
      </c>
      <c r="L14" s="167">
        <v>0.25</v>
      </c>
      <c r="M14" s="167">
        <v>0</v>
      </c>
      <c r="N14" s="168">
        <f>ROUNDUP(M14,0)</f>
        <v>0</v>
      </c>
      <c r="O14" s="167">
        <v>3</v>
      </c>
      <c r="P14" s="167" t="s">
        <v>40</v>
      </c>
      <c r="Q14" s="167">
        <v>0.25</v>
      </c>
      <c r="R14" s="167">
        <v>0</v>
      </c>
      <c r="S14" s="169">
        <f>ROUNDUP(R14,0)</f>
        <v>0</v>
      </c>
      <c r="T14" s="170">
        <v>5</v>
      </c>
      <c r="U14" s="170">
        <v>5</v>
      </c>
      <c r="V14" s="3">
        <v>0.5</v>
      </c>
      <c r="W14" s="170">
        <f>200*(T14+1-U14)*V14/T14</f>
        <v>20</v>
      </c>
      <c r="X14" s="169">
        <f>ROUNDUP(W14,0)</f>
        <v>20</v>
      </c>
      <c r="Y14" s="3">
        <v>3</v>
      </c>
      <c r="Z14" s="3" t="s">
        <v>40</v>
      </c>
      <c r="AA14" s="3">
        <v>1</v>
      </c>
      <c r="AB14" s="10">
        <v>0</v>
      </c>
      <c r="AC14" s="169">
        <f>ROUNDUP(AB14,0)</f>
        <v>0</v>
      </c>
      <c r="AD14" s="34">
        <f>LARGE(CHOOSE({1,2,3,4},N14,S14,X14,AC14),1)+LARGE(CHOOSE({1,2,3,4},N14,S14,X14,AC14),2)+I14</f>
        <v>20</v>
      </c>
    </row>
  </sheetData>
  <autoFilter ref="A3:AD12">
    <sortState ref="A5:AD14">
      <sortCondition descending="1" ref="AD3:AD12"/>
    </sortState>
  </autoFilter>
  <sortState ref="A4:A21">
    <sortCondition ref="A4"/>
  </sortState>
  <mergeCells count="11">
    <mergeCell ref="AD2:AD3"/>
    <mergeCell ref="A1:N1"/>
    <mergeCell ref="E2:I2"/>
    <mergeCell ref="D2:D3"/>
    <mergeCell ref="C2:C3"/>
    <mergeCell ref="B2:B3"/>
    <mergeCell ref="A2:A3"/>
    <mergeCell ref="J2:N2"/>
    <mergeCell ref="Y2:AC2"/>
    <mergeCell ref="O2:S2"/>
    <mergeCell ref="T2:X2"/>
  </mergeCells>
  <pageMargins left="0.15625" right="0.10416666666666667" top="0.16666666666666666" bottom="0.21354166666666666" header="0.3" footer="0.3"/>
  <pageSetup paperSize="9" scale="60" fitToWidth="0" fitToHeight="0" orientation="landscape" r:id="rId1"/>
  <colBreaks count="1" manualBreakCount="1">
    <brk id="30" max="1048575" man="1"/>
  </col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W35"/>
  <sheetViews>
    <sheetView view="pageBreakPreview" zoomScale="70" zoomScaleNormal="85" zoomScaleSheetLayoutView="70" zoomScalePageLayoutView="55" workbookViewId="0">
      <selection activeCell="B4" sqref="B4"/>
    </sheetView>
  </sheetViews>
  <sheetFormatPr defaultRowHeight="15"/>
  <cols>
    <col min="1" max="1" width="6" style="12" customWidth="1"/>
    <col min="2" max="2" width="23.42578125" style="7" customWidth="1"/>
    <col min="3" max="4" width="12.42578125" style="12" customWidth="1"/>
    <col min="5" max="7" width="12.140625" style="12" customWidth="1"/>
    <col min="8" max="8" width="9.5703125" style="12" customWidth="1"/>
    <col min="9" max="9" width="10.140625" style="12" customWidth="1"/>
    <col min="10" max="14" width="8.42578125" style="12" customWidth="1"/>
    <col min="15" max="15" width="9.140625" style="12"/>
    <col min="16" max="16384" width="9.140625" style="7"/>
  </cols>
  <sheetData>
    <row r="1" spans="1:23" ht="21">
      <c r="A1" s="208" t="s">
        <v>25</v>
      </c>
      <c r="B1" s="208"/>
      <c r="C1" s="208"/>
      <c r="D1" s="208"/>
      <c r="E1" s="208"/>
      <c r="F1" s="208"/>
      <c r="G1" s="208"/>
      <c r="H1" s="208"/>
      <c r="I1" s="208"/>
      <c r="J1" s="76"/>
      <c r="K1" s="76"/>
      <c r="L1" s="76"/>
      <c r="M1" s="76"/>
      <c r="N1" s="76"/>
      <c r="O1" s="35"/>
      <c r="P1" s="6"/>
      <c r="Q1" s="6"/>
      <c r="R1" s="6"/>
      <c r="S1" s="6"/>
      <c r="T1" s="6"/>
      <c r="U1" s="6"/>
      <c r="V1" s="6"/>
      <c r="W1" s="6"/>
    </row>
    <row r="2" spans="1:23" s="13" customFormat="1" ht="141.75" customHeight="1">
      <c r="A2" s="233" t="s">
        <v>1</v>
      </c>
      <c r="B2" s="209" t="s">
        <v>2</v>
      </c>
      <c r="C2" s="233" t="s">
        <v>7</v>
      </c>
      <c r="D2" s="233" t="s">
        <v>67</v>
      </c>
      <c r="E2" s="232" t="s">
        <v>276</v>
      </c>
      <c r="F2" s="232"/>
      <c r="G2" s="232"/>
      <c r="H2" s="232"/>
      <c r="I2" s="232"/>
      <c r="J2" s="234" t="s">
        <v>166</v>
      </c>
      <c r="K2" s="234"/>
      <c r="L2" s="234"/>
      <c r="M2" s="234"/>
      <c r="N2" s="234"/>
      <c r="O2" s="230" t="s">
        <v>283</v>
      </c>
      <c r="P2" s="49"/>
      <c r="Q2" s="49"/>
      <c r="R2" s="49"/>
      <c r="S2" s="49"/>
      <c r="T2" s="49"/>
      <c r="U2" s="49"/>
      <c r="V2" s="49"/>
      <c r="W2" s="49"/>
    </row>
    <row r="3" spans="1:23" ht="108" customHeight="1">
      <c r="A3" s="233"/>
      <c r="B3" s="209"/>
      <c r="C3" s="233"/>
      <c r="D3" s="233"/>
      <c r="E3" s="41" t="s">
        <v>111</v>
      </c>
      <c r="F3" s="41" t="s">
        <v>112</v>
      </c>
      <c r="G3" s="41" t="s">
        <v>113</v>
      </c>
      <c r="H3" s="42" t="s">
        <v>94</v>
      </c>
      <c r="I3" s="54" t="s">
        <v>118</v>
      </c>
      <c r="J3" s="41" t="s">
        <v>111</v>
      </c>
      <c r="K3" s="41" t="s">
        <v>112</v>
      </c>
      <c r="L3" s="41" t="s">
        <v>113</v>
      </c>
      <c r="M3" s="42" t="s">
        <v>94</v>
      </c>
      <c r="N3" s="54" t="s">
        <v>118</v>
      </c>
      <c r="O3" s="231"/>
    </row>
    <row r="4" spans="1:23" ht="28.5" customHeight="1">
      <c r="A4" s="9">
        <v>1</v>
      </c>
      <c r="B4" s="8" t="s">
        <v>23</v>
      </c>
      <c r="C4" s="3" t="s">
        <v>20</v>
      </c>
      <c r="D4" s="3" t="s">
        <v>71</v>
      </c>
      <c r="E4" s="9">
        <v>2</v>
      </c>
      <c r="F4" s="70">
        <v>1</v>
      </c>
      <c r="G4" s="9">
        <v>0.5</v>
      </c>
      <c r="H4" s="10">
        <f>200*(E4+1-F4)*G4/E4</f>
        <v>100</v>
      </c>
      <c r="I4" s="2">
        <f>ROUNDUP(H4,0)</f>
        <v>100</v>
      </c>
      <c r="J4" s="10">
        <v>1</v>
      </c>
      <c r="K4" s="3">
        <v>1</v>
      </c>
      <c r="L4" s="10">
        <v>0.25</v>
      </c>
      <c r="M4" s="10">
        <f>200*(J4+1-K4)*L4/J4</f>
        <v>50</v>
      </c>
      <c r="N4" s="2">
        <f>ROUNDUP(M4,0)</f>
        <v>50</v>
      </c>
      <c r="O4" s="34">
        <f>SUM(I4+N4)</f>
        <v>150</v>
      </c>
    </row>
    <row r="5" spans="1:23" ht="28.5" customHeight="1">
      <c r="A5" s="9">
        <v>2</v>
      </c>
      <c r="B5" s="20" t="s">
        <v>95</v>
      </c>
      <c r="C5" s="3" t="s">
        <v>97</v>
      </c>
      <c r="D5" s="3" t="s">
        <v>96</v>
      </c>
      <c r="E5" s="3">
        <v>2</v>
      </c>
      <c r="F5" s="3">
        <v>1</v>
      </c>
      <c r="G5" s="3">
        <v>0.5</v>
      </c>
      <c r="H5" s="10">
        <f>200*(E5+1-F5)*G5/E5</f>
        <v>100</v>
      </c>
      <c r="I5" s="2">
        <f>ROUNDUP(H5,0)</f>
        <v>100</v>
      </c>
      <c r="J5" s="10">
        <v>1</v>
      </c>
      <c r="K5" s="10" t="s">
        <v>40</v>
      </c>
      <c r="L5" s="10">
        <v>0.5</v>
      </c>
      <c r="M5" s="10">
        <v>0</v>
      </c>
      <c r="N5" s="2">
        <f>ROUNDUP(M5,0)</f>
        <v>0</v>
      </c>
      <c r="O5" s="34">
        <f t="shared" ref="O5:O6" si="0">SUM(I5+N5)</f>
        <v>100</v>
      </c>
      <c r="P5" s="15"/>
      <c r="Q5" s="15"/>
      <c r="R5" s="15"/>
      <c r="S5" s="15"/>
      <c r="T5" s="15"/>
      <c r="U5" s="15"/>
      <c r="V5" s="15"/>
      <c r="W5" s="15"/>
    </row>
    <row r="6" spans="1:23" s="13" customFormat="1" ht="34.5" customHeight="1">
      <c r="A6" s="9">
        <v>3</v>
      </c>
      <c r="B6" s="20" t="s">
        <v>199</v>
      </c>
      <c r="C6" s="3" t="s">
        <v>201</v>
      </c>
      <c r="D6" s="3" t="s">
        <v>200</v>
      </c>
      <c r="E6" s="3">
        <v>2</v>
      </c>
      <c r="F6" s="3" t="s">
        <v>208</v>
      </c>
      <c r="G6" s="3">
        <v>0.5</v>
      </c>
      <c r="H6" s="10">
        <v>0</v>
      </c>
      <c r="I6" s="2">
        <f>ROUNDUP(H6,0)</f>
        <v>0</v>
      </c>
      <c r="J6" s="10">
        <v>1</v>
      </c>
      <c r="K6" s="10" t="s">
        <v>40</v>
      </c>
      <c r="L6" s="10">
        <v>0.5</v>
      </c>
      <c r="M6" s="10">
        <v>0</v>
      </c>
      <c r="N6" s="2">
        <f>ROUNDUP(M6,0)</f>
        <v>0</v>
      </c>
      <c r="O6" s="34">
        <f t="shared" si="0"/>
        <v>0</v>
      </c>
    </row>
    <row r="14" spans="1:23"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</row>
    <row r="15" spans="1:23"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</row>
    <row r="16" spans="1:23"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</row>
    <row r="17" spans="3:14"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</row>
    <row r="18" spans="3:14"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</row>
    <row r="19" spans="3:14"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</row>
    <row r="20" spans="3:14"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</row>
    <row r="21" spans="3:14"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</row>
    <row r="22" spans="3:14"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</row>
    <row r="23" spans="3:14"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</row>
    <row r="24" spans="3:14"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</row>
    <row r="25" spans="3:14"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</row>
    <row r="26" spans="3:14"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</row>
    <row r="27" spans="3:14"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</row>
    <row r="28" spans="3:14"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</row>
    <row r="29" spans="3:14"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</row>
    <row r="30" spans="3:14"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</row>
    <row r="31" spans="3:14"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</row>
    <row r="32" spans="3:14"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</row>
    <row r="33" spans="3:14"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</row>
    <row r="34" spans="3:14"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</row>
    <row r="35" spans="3:14"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</row>
  </sheetData>
  <autoFilter ref="A3:O3">
    <sortState ref="A5:AI7">
      <sortCondition descending="1" ref="O3"/>
    </sortState>
  </autoFilter>
  <sortState ref="A4:AR6">
    <sortCondition descending="1" ref="O4:O6"/>
  </sortState>
  <mergeCells count="8">
    <mergeCell ref="O2:O3"/>
    <mergeCell ref="A1:I1"/>
    <mergeCell ref="E2:I2"/>
    <mergeCell ref="D2:D3"/>
    <mergeCell ref="C2:C3"/>
    <mergeCell ref="B2:B3"/>
    <mergeCell ref="A2:A3"/>
    <mergeCell ref="J2:N2"/>
  </mergeCells>
  <pageMargins left="0.48295454545454547" right="0.265625" top="0.75" bottom="0.75" header="0.3" footer="0.3"/>
  <pageSetup paperSize="9" scale="65" fitToWidth="0" fitToHeight="0" orientation="landscape" r:id="rId1"/>
  <rowBreaks count="1" manualBreakCount="1">
    <brk id="6" max="16383" man="1"/>
  </rowBreaks>
  <colBreaks count="1" manualBreakCount="1">
    <brk id="15" max="1048575" man="1"/>
  </colBreak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A133"/>
  <sheetViews>
    <sheetView view="pageBreakPreview" zoomScale="70" zoomScaleNormal="100" zoomScaleSheetLayoutView="70" zoomScalePageLayoutView="70" workbookViewId="0">
      <pane xSplit="22" ySplit="3" topLeftCell="W4" activePane="bottomRight" state="frozen"/>
      <selection pane="topRight" activeCell="L1" sqref="L1"/>
      <selection pane="bottomLeft" activeCell="A4" sqref="A4"/>
      <selection pane="bottomRight" activeCell="B9" sqref="B9"/>
    </sheetView>
  </sheetViews>
  <sheetFormatPr defaultRowHeight="14.25"/>
  <cols>
    <col min="1" max="1" width="8.28515625" style="65" customWidth="1"/>
    <col min="2" max="2" width="27" style="66" customWidth="1"/>
    <col min="3" max="3" width="30.42578125" style="66" customWidth="1"/>
    <col min="4" max="4" width="20.42578125" style="66" customWidth="1"/>
    <col min="5" max="5" width="15.42578125" style="65" customWidth="1"/>
    <col min="6" max="6" width="8.7109375" style="65" customWidth="1"/>
    <col min="7" max="7" width="9.140625" style="65" customWidth="1"/>
    <col min="8" max="8" width="10.28515625" style="65" customWidth="1"/>
    <col min="9" max="9" width="11.140625" style="65" customWidth="1"/>
    <col min="10" max="10" width="12.42578125" style="65" customWidth="1"/>
    <col min="11" max="11" width="7.28515625" style="68" customWidth="1"/>
    <col min="12" max="12" width="10.28515625" style="68" customWidth="1"/>
    <col min="13" max="13" width="9.28515625" style="68" customWidth="1"/>
    <col min="14" max="14" width="13.28515625" style="68" customWidth="1"/>
    <col min="15" max="20" width="9.5703125" style="68" customWidth="1"/>
    <col min="21" max="21" width="6.7109375" style="68" customWidth="1"/>
    <col min="22" max="22" width="7.28515625" style="68" customWidth="1"/>
    <col min="23" max="23" width="7.140625" style="68" customWidth="1"/>
    <col min="24" max="24" width="14" style="68" customWidth="1"/>
    <col min="25" max="25" width="8.85546875" style="68" customWidth="1"/>
    <col min="26" max="26" width="10.42578125" style="65" customWidth="1"/>
    <col min="27" max="27" width="35" style="65" customWidth="1"/>
    <col min="28" max="16384" width="9.140625" style="65"/>
  </cols>
  <sheetData>
    <row r="1" spans="1:27" ht="20.25">
      <c r="A1" s="222" t="s">
        <v>132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64"/>
    </row>
    <row r="2" spans="1:27" ht="165" customHeight="1">
      <c r="A2" s="224" t="s">
        <v>1</v>
      </c>
      <c r="B2" s="237" t="s">
        <v>2</v>
      </c>
      <c r="C2" s="238"/>
      <c r="D2" s="111"/>
      <c r="E2" s="224" t="s">
        <v>7</v>
      </c>
      <c r="F2" s="210" t="s">
        <v>294</v>
      </c>
      <c r="G2" s="210"/>
      <c r="H2" s="210"/>
      <c r="I2" s="210"/>
      <c r="J2" s="210"/>
      <c r="K2" s="210" t="s">
        <v>276</v>
      </c>
      <c r="L2" s="210"/>
      <c r="M2" s="210"/>
      <c r="N2" s="210"/>
      <c r="O2" s="210"/>
      <c r="P2" s="241" t="s">
        <v>278</v>
      </c>
      <c r="Q2" s="242"/>
      <c r="R2" s="242"/>
      <c r="S2" s="242"/>
      <c r="T2" s="243"/>
      <c r="U2" s="241" t="s">
        <v>327</v>
      </c>
      <c r="V2" s="242"/>
      <c r="W2" s="242"/>
      <c r="X2" s="242"/>
      <c r="Y2" s="243"/>
      <c r="Z2" s="235" t="s">
        <v>284</v>
      </c>
    </row>
    <row r="3" spans="1:27" ht="90" customHeight="1">
      <c r="A3" s="225"/>
      <c r="B3" s="239"/>
      <c r="C3" s="240"/>
      <c r="D3" s="112" t="s">
        <v>67</v>
      </c>
      <c r="E3" s="225"/>
      <c r="F3" s="41" t="s">
        <v>111</v>
      </c>
      <c r="G3" s="41" t="s">
        <v>112</v>
      </c>
      <c r="H3" s="41" t="s">
        <v>113</v>
      </c>
      <c r="I3" s="42" t="s">
        <v>94</v>
      </c>
      <c r="J3" s="69" t="s">
        <v>118</v>
      </c>
      <c r="K3" s="41" t="s">
        <v>111</v>
      </c>
      <c r="L3" s="41" t="s">
        <v>112</v>
      </c>
      <c r="M3" s="41" t="s">
        <v>113</v>
      </c>
      <c r="N3" s="42" t="s">
        <v>94</v>
      </c>
      <c r="O3" s="69" t="s">
        <v>118</v>
      </c>
      <c r="P3" s="41" t="s">
        <v>111</v>
      </c>
      <c r="Q3" s="41" t="s">
        <v>112</v>
      </c>
      <c r="R3" s="41" t="s">
        <v>113</v>
      </c>
      <c r="S3" s="42" t="s">
        <v>94</v>
      </c>
      <c r="T3" s="69" t="s">
        <v>133</v>
      </c>
      <c r="U3" s="41" t="s">
        <v>111</v>
      </c>
      <c r="V3" s="41" t="s">
        <v>112</v>
      </c>
      <c r="W3" s="41" t="s">
        <v>113</v>
      </c>
      <c r="X3" s="42" t="s">
        <v>94</v>
      </c>
      <c r="Y3" s="69" t="s">
        <v>133</v>
      </c>
      <c r="Z3" s="236"/>
    </row>
    <row r="4" spans="1:27" s="130" customFormat="1" ht="30">
      <c r="A4" s="182">
        <v>1</v>
      </c>
      <c r="B4" s="107" t="s">
        <v>136</v>
      </c>
      <c r="C4" s="107" t="s">
        <v>134</v>
      </c>
      <c r="D4" s="107" t="s">
        <v>121</v>
      </c>
      <c r="E4" s="108" t="s">
        <v>146</v>
      </c>
      <c r="F4" s="120">
        <v>5</v>
      </c>
      <c r="G4" s="108">
        <v>1</v>
      </c>
      <c r="H4" s="120">
        <v>1</v>
      </c>
      <c r="I4" s="183">
        <f>200*(F4+1-G4)*H4/F4</f>
        <v>200</v>
      </c>
      <c r="J4" s="122">
        <f t="shared" ref="J4:J14" si="0">ROUNDUP(I4,0)</f>
        <v>200</v>
      </c>
      <c r="K4" s="120">
        <v>6</v>
      </c>
      <c r="L4" s="108">
        <v>1</v>
      </c>
      <c r="M4" s="120">
        <v>0.5</v>
      </c>
      <c r="N4" s="183">
        <f>200*(K4+1-L4)*M4/K4</f>
        <v>100</v>
      </c>
      <c r="O4" s="122">
        <f t="shared" ref="O4:O14" si="1">ROUNDUP(N4,0)</f>
        <v>100</v>
      </c>
      <c r="P4" s="118">
        <v>6</v>
      </c>
      <c r="Q4" s="118">
        <v>2</v>
      </c>
      <c r="R4" s="118">
        <v>0.5</v>
      </c>
      <c r="S4" s="183">
        <f>200*(P4+1-Q4)*R4/P4</f>
        <v>83.333333333333329</v>
      </c>
      <c r="T4" s="122">
        <f t="shared" ref="T4:T14" si="2">ROUNDUP(S4,0)</f>
        <v>84</v>
      </c>
      <c r="U4" s="118">
        <v>5</v>
      </c>
      <c r="V4" s="118">
        <v>1</v>
      </c>
      <c r="W4" s="118">
        <v>1</v>
      </c>
      <c r="X4" s="183">
        <f>200*(U4+1-V4)*W4/U4</f>
        <v>200</v>
      </c>
      <c r="Y4" s="122">
        <f t="shared" ref="Y4:Y14" si="3">ROUNDUP(X4,0)</f>
        <v>200</v>
      </c>
      <c r="Z4" s="184">
        <f>LARGE(CHOOSE({1,2,3},O4,T4,Y4),1)+LARGE(CHOOSE({1,2,3},O4,T4,Y4),2)+J4</f>
        <v>500</v>
      </c>
    </row>
    <row r="5" spans="1:27" s="123" customFormat="1" ht="30.75" customHeight="1">
      <c r="A5" s="118">
        <v>2</v>
      </c>
      <c r="B5" s="119" t="s">
        <v>221</v>
      </c>
      <c r="C5" s="119" t="s">
        <v>135</v>
      </c>
      <c r="D5" s="119" t="s">
        <v>121</v>
      </c>
      <c r="E5" s="120" t="s">
        <v>222</v>
      </c>
      <c r="F5" s="120">
        <v>5</v>
      </c>
      <c r="G5" s="120">
        <v>2</v>
      </c>
      <c r="H5" s="120">
        <v>1</v>
      </c>
      <c r="I5" s="183">
        <f>200*(F5+1-G5)*H5/F5</f>
        <v>160</v>
      </c>
      <c r="J5" s="122">
        <f t="shared" si="0"/>
        <v>160</v>
      </c>
      <c r="K5" s="121" t="s">
        <v>215</v>
      </c>
      <c r="L5" s="121" t="s">
        <v>114</v>
      </c>
      <c r="M5" s="110">
        <v>0.5</v>
      </c>
      <c r="N5" s="110">
        <v>92</v>
      </c>
      <c r="O5" s="122">
        <f t="shared" si="1"/>
        <v>92</v>
      </c>
      <c r="P5" s="118">
        <v>6</v>
      </c>
      <c r="Q5" s="118">
        <v>1</v>
      </c>
      <c r="R5" s="118">
        <v>0.5</v>
      </c>
      <c r="S5" s="183">
        <f>200*(P5+1-Q5)*R5/P5</f>
        <v>100</v>
      </c>
      <c r="T5" s="122">
        <f t="shared" si="2"/>
        <v>100</v>
      </c>
      <c r="U5" s="118">
        <v>5</v>
      </c>
      <c r="V5" s="118">
        <v>2</v>
      </c>
      <c r="W5" s="118">
        <v>1</v>
      </c>
      <c r="X5" s="183">
        <f>200*(U5+1-V5)*W5/U5</f>
        <v>160</v>
      </c>
      <c r="Y5" s="122">
        <f t="shared" si="3"/>
        <v>160</v>
      </c>
      <c r="Z5" s="184">
        <f>LARGE(CHOOSE({1,2,3},O5,T5,Y5),1)+LARGE(CHOOSE({1,2,3},O5,T5,Y5),2)+J5</f>
        <v>420</v>
      </c>
    </row>
    <row r="6" spans="1:27" s="185" customFormat="1" ht="30.75" customHeight="1">
      <c r="A6" s="182">
        <v>3</v>
      </c>
      <c r="B6" s="119" t="s">
        <v>140</v>
      </c>
      <c r="C6" s="119" t="s">
        <v>309</v>
      </c>
      <c r="D6" s="119" t="s">
        <v>74</v>
      </c>
      <c r="E6" s="120" t="s">
        <v>310</v>
      </c>
      <c r="F6" s="182">
        <v>5</v>
      </c>
      <c r="G6" s="182">
        <v>4</v>
      </c>
      <c r="H6" s="182">
        <v>1</v>
      </c>
      <c r="I6" s="182">
        <f>200*(F6+1-G6)*H6/F6</f>
        <v>80</v>
      </c>
      <c r="J6" s="122">
        <f t="shared" si="0"/>
        <v>80</v>
      </c>
      <c r="K6" s="110">
        <v>6</v>
      </c>
      <c r="L6" s="121" t="s">
        <v>114</v>
      </c>
      <c r="M6" s="110">
        <v>0.5</v>
      </c>
      <c r="N6" s="110">
        <v>17</v>
      </c>
      <c r="O6" s="122">
        <f t="shared" si="1"/>
        <v>17</v>
      </c>
      <c r="P6" s="110">
        <v>6</v>
      </c>
      <c r="Q6" s="121" t="s">
        <v>114</v>
      </c>
      <c r="R6" s="110">
        <v>0.5</v>
      </c>
      <c r="S6" s="110">
        <v>17</v>
      </c>
      <c r="T6" s="122">
        <f t="shared" si="2"/>
        <v>17</v>
      </c>
      <c r="U6" s="110">
        <v>5</v>
      </c>
      <c r="V6" s="121" t="s">
        <v>328</v>
      </c>
      <c r="W6" s="110">
        <v>1</v>
      </c>
      <c r="X6" s="183">
        <f>200*(U6+1-V6)*W6/U6</f>
        <v>120</v>
      </c>
      <c r="Y6" s="122">
        <f t="shared" si="3"/>
        <v>120</v>
      </c>
      <c r="Z6" s="184">
        <f>LARGE(CHOOSE({1,2,3},O6,T6,Y6),1)+LARGE(CHOOSE({1,2,3},O6,T6,Y6),2)+J6</f>
        <v>217</v>
      </c>
    </row>
    <row r="7" spans="1:27" s="130" customFormat="1" ht="30" hidden="1">
      <c r="A7" s="127">
        <v>4</v>
      </c>
      <c r="B7" s="128" t="s">
        <v>140</v>
      </c>
      <c r="C7" s="128" t="s">
        <v>147</v>
      </c>
      <c r="D7" s="128" t="s">
        <v>211</v>
      </c>
      <c r="E7" s="129" t="s">
        <v>148</v>
      </c>
      <c r="F7" s="120">
        <v>5</v>
      </c>
      <c r="G7" s="129"/>
      <c r="H7" s="120">
        <v>1</v>
      </c>
      <c r="I7" s="183">
        <f>200*(F7+1-G7)*H7/F7</f>
        <v>240</v>
      </c>
      <c r="J7" s="122">
        <f t="shared" si="0"/>
        <v>240</v>
      </c>
      <c r="K7" s="129">
        <v>6</v>
      </c>
      <c r="L7" s="186">
        <v>3</v>
      </c>
      <c r="M7" s="129">
        <v>1</v>
      </c>
      <c r="N7" s="187">
        <f>200*(K7+1-L7)*M7/K7</f>
        <v>133.33333333333334</v>
      </c>
      <c r="O7" s="129">
        <f t="shared" si="1"/>
        <v>134</v>
      </c>
      <c r="P7" s="127">
        <v>6</v>
      </c>
      <c r="Q7" s="127" t="s">
        <v>40</v>
      </c>
      <c r="R7" s="127">
        <v>1</v>
      </c>
      <c r="S7" s="187">
        <v>0</v>
      </c>
      <c r="T7" s="129">
        <f t="shared" si="2"/>
        <v>0</v>
      </c>
      <c r="U7" s="127"/>
      <c r="V7" s="127"/>
      <c r="W7" s="127"/>
      <c r="X7" s="183" t="e">
        <f>200*(U7+1-V7)*W7/U7</f>
        <v>#DIV/0!</v>
      </c>
      <c r="Y7" s="122" t="e">
        <f t="shared" si="3"/>
        <v>#DIV/0!</v>
      </c>
      <c r="Z7" s="184" t="e">
        <f>LARGE(CHOOSE({1,2,3},O7,T7,Y7),1)+LARGE(CHOOSE({1,2,3},O7,T7,Y7),2)+J7</f>
        <v>#DIV/0!</v>
      </c>
      <c r="AA7" s="130" t="s">
        <v>272</v>
      </c>
    </row>
    <row r="8" spans="1:27" s="188" customFormat="1" ht="30">
      <c r="A8" s="182">
        <v>4</v>
      </c>
      <c r="B8" s="107" t="s">
        <v>220</v>
      </c>
      <c r="C8" s="107" t="s">
        <v>227</v>
      </c>
      <c r="D8" s="119" t="s">
        <v>228</v>
      </c>
      <c r="E8" s="120" t="s">
        <v>229</v>
      </c>
      <c r="F8" s="120">
        <v>5</v>
      </c>
      <c r="G8" s="120" t="s">
        <v>40</v>
      </c>
      <c r="H8" s="120">
        <v>1</v>
      </c>
      <c r="I8" s="183">
        <v>0</v>
      </c>
      <c r="J8" s="122">
        <f t="shared" si="0"/>
        <v>0</v>
      </c>
      <c r="K8" s="110">
        <v>6</v>
      </c>
      <c r="L8" s="121" t="s">
        <v>114</v>
      </c>
      <c r="M8" s="110">
        <v>0.5</v>
      </c>
      <c r="N8" s="110">
        <v>92</v>
      </c>
      <c r="O8" s="122">
        <f t="shared" si="1"/>
        <v>92</v>
      </c>
      <c r="P8" s="118">
        <v>6</v>
      </c>
      <c r="Q8" s="118">
        <v>3</v>
      </c>
      <c r="R8" s="118">
        <v>0.5</v>
      </c>
      <c r="S8" s="183">
        <f>200*(P8+1-Q8)*R8/P8</f>
        <v>66.666666666666671</v>
      </c>
      <c r="T8" s="122">
        <f t="shared" si="2"/>
        <v>67</v>
      </c>
      <c r="U8" s="118">
        <v>5</v>
      </c>
      <c r="V8" s="118" t="s">
        <v>40</v>
      </c>
      <c r="W8" s="118">
        <v>1</v>
      </c>
      <c r="X8" s="183">
        <v>0</v>
      </c>
      <c r="Y8" s="122">
        <f t="shared" si="3"/>
        <v>0</v>
      </c>
      <c r="Z8" s="184">
        <f>LARGE(CHOOSE({1,2,3},O8,T8,Y8),1)+LARGE(CHOOSE({1,2,3},O8,T8,Y8),2)+J8</f>
        <v>159</v>
      </c>
    </row>
    <row r="9" spans="1:27" s="130" customFormat="1" ht="30" hidden="1">
      <c r="A9" s="127">
        <v>6</v>
      </c>
      <c r="B9" s="128" t="s">
        <v>158</v>
      </c>
      <c r="C9" s="128" t="s">
        <v>141</v>
      </c>
      <c r="D9" s="128" t="s">
        <v>212</v>
      </c>
      <c r="E9" s="129" t="s">
        <v>202</v>
      </c>
      <c r="F9" s="120">
        <v>5</v>
      </c>
      <c r="G9" s="129"/>
      <c r="H9" s="120">
        <v>1</v>
      </c>
      <c r="I9" s="183">
        <f>200*(F9+1-G9)*H9/F9</f>
        <v>240</v>
      </c>
      <c r="J9" s="122">
        <f t="shared" si="0"/>
        <v>240</v>
      </c>
      <c r="K9" s="129">
        <v>6</v>
      </c>
      <c r="L9" s="129">
        <v>4</v>
      </c>
      <c r="M9" s="129">
        <v>1</v>
      </c>
      <c r="N9" s="187">
        <f>200*(K9+1-L9)*M9/K9</f>
        <v>100</v>
      </c>
      <c r="O9" s="129">
        <f t="shared" si="1"/>
        <v>100</v>
      </c>
      <c r="P9" s="127">
        <v>6</v>
      </c>
      <c r="Q9" s="189" t="s">
        <v>40</v>
      </c>
      <c r="R9" s="127">
        <v>1</v>
      </c>
      <c r="S9" s="187">
        <v>0</v>
      </c>
      <c r="T9" s="129">
        <f t="shared" si="2"/>
        <v>0</v>
      </c>
      <c r="U9" s="127"/>
      <c r="V9" s="189"/>
      <c r="W9" s="127"/>
      <c r="X9" s="183" t="e">
        <f>200*(U9+1-V9)*W9/U9</f>
        <v>#DIV/0!</v>
      </c>
      <c r="Y9" s="122" t="e">
        <f t="shared" si="3"/>
        <v>#DIV/0!</v>
      </c>
      <c r="Z9" s="184" t="e">
        <f>LARGE(CHOOSE({1,2,3},O9,T9,Y9),1)+LARGE(CHOOSE({1,2,3},O9,T9,Y9),2)+J9</f>
        <v>#DIV/0!</v>
      </c>
      <c r="AA9" s="130" t="s">
        <v>272</v>
      </c>
    </row>
    <row r="10" spans="1:27" s="185" customFormat="1" ht="26.25" customHeight="1">
      <c r="A10" s="182">
        <v>5</v>
      </c>
      <c r="B10" s="119" t="s">
        <v>311</v>
      </c>
      <c r="C10" s="119" t="s">
        <v>270</v>
      </c>
      <c r="D10" s="119" t="s">
        <v>74</v>
      </c>
      <c r="E10" s="120" t="s">
        <v>312</v>
      </c>
      <c r="F10" s="182">
        <v>5</v>
      </c>
      <c r="G10" s="182">
        <v>5</v>
      </c>
      <c r="H10" s="182">
        <v>1</v>
      </c>
      <c r="I10" s="182">
        <f>200*(F10+1-G10)*H10/F10</f>
        <v>40</v>
      </c>
      <c r="J10" s="122">
        <f t="shared" si="0"/>
        <v>40</v>
      </c>
      <c r="K10" s="110">
        <v>6</v>
      </c>
      <c r="L10" s="121" t="s">
        <v>114</v>
      </c>
      <c r="M10" s="110">
        <v>0.5</v>
      </c>
      <c r="N10" s="110">
        <v>17</v>
      </c>
      <c r="O10" s="122">
        <f t="shared" si="1"/>
        <v>17</v>
      </c>
      <c r="P10" s="110">
        <v>6</v>
      </c>
      <c r="Q10" s="121" t="s">
        <v>114</v>
      </c>
      <c r="R10" s="110">
        <v>0.5</v>
      </c>
      <c r="S10" s="110">
        <v>17</v>
      </c>
      <c r="T10" s="122">
        <f t="shared" si="2"/>
        <v>17</v>
      </c>
      <c r="U10" s="110">
        <v>5</v>
      </c>
      <c r="V10" s="121" t="s">
        <v>168</v>
      </c>
      <c r="W10" s="110">
        <v>1</v>
      </c>
      <c r="X10" s="183">
        <f>200*(U10+1-V10)*W10/U10</f>
        <v>80</v>
      </c>
      <c r="Y10" s="122">
        <f t="shared" si="3"/>
        <v>80</v>
      </c>
      <c r="Z10" s="184">
        <f>LARGE(CHOOSE({1,2,3},O10,T10,Y10),1)+LARGE(CHOOSE({1,2,3},O10,T10,Y10),2)+J10</f>
        <v>137</v>
      </c>
    </row>
    <row r="11" spans="1:27" s="185" customFormat="1" ht="26.25" customHeight="1">
      <c r="A11" s="182">
        <v>6</v>
      </c>
      <c r="B11" s="107" t="s">
        <v>142</v>
      </c>
      <c r="C11" s="107" t="s">
        <v>145</v>
      </c>
      <c r="D11" s="107" t="s">
        <v>213</v>
      </c>
      <c r="E11" s="108" t="s">
        <v>149</v>
      </c>
      <c r="F11" s="120">
        <v>5</v>
      </c>
      <c r="G11" s="108">
        <v>3</v>
      </c>
      <c r="H11" s="120">
        <v>1</v>
      </c>
      <c r="I11" s="183">
        <f>200*(F11+1-G11)*H11/F11</f>
        <v>120</v>
      </c>
      <c r="J11" s="122">
        <f t="shared" si="0"/>
        <v>120</v>
      </c>
      <c r="K11" s="120">
        <v>6</v>
      </c>
      <c r="L11" s="108" t="s">
        <v>40</v>
      </c>
      <c r="M11" s="120">
        <v>0.5</v>
      </c>
      <c r="N11" s="183">
        <v>0</v>
      </c>
      <c r="O11" s="122">
        <f t="shared" si="1"/>
        <v>0</v>
      </c>
      <c r="P11" s="118">
        <v>6</v>
      </c>
      <c r="Q11" s="190" t="s">
        <v>40</v>
      </c>
      <c r="R11" s="118">
        <v>0.5</v>
      </c>
      <c r="S11" s="183">
        <v>0</v>
      </c>
      <c r="T11" s="122">
        <f t="shared" si="2"/>
        <v>0</v>
      </c>
      <c r="U11" s="118">
        <v>5</v>
      </c>
      <c r="V11" s="190" t="s">
        <v>40</v>
      </c>
      <c r="W11" s="118">
        <v>1</v>
      </c>
      <c r="X11" s="183">
        <v>0</v>
      </c>
      <c r="Y11" s="122">
        <f t="shared" si="3"/>
        <v>0</v>
      </c>
      <c r="Z11" s="184">
        <f>LARGE(CHOOSE({1,2,3},O11,T11,Y11),1)+LARGE(CHOOSE({1,2,3},O11,T11,Y11),2)+J11</f>
        <v>120</v>
      </c>
    </row>
    <row r="12" spans="1:27" s="185" customFormat="1" ht="29.25" customHeight="1">
      <c r="A12" s="182">
        <v>7</v>
      </c>
      <c r="B12" s="119" t="s">
        <v>158</v>
      </c>
      <c r="C12" s="119" t="s">
        <v>269</v>
      </c>
      <c r="D12" s="119" t="s">
        <v>212</v>
      </c>
      <c r="E12" s="120" t="s">
        <v>271</v>
      </c>
      <c r="F12" s="120">
        <v>5</v>
      </c>
      <c r="G12" s="120" t="s">
        <v>40</v>
      </c>
      <c r="H12" s="120">
        <v>1</v>
      </c>
      <c r="I12" s="183">
        <v>0</v>
      </c>
      <c r="J12" s="122">
        <f t="shared" si="0"/>
        <v>0</v>
      </c>
      <c r="K12" s="110">
        <v>6</v>
      </c>
      <c r="L12" s="121" t="s">
        <v>114</v>
      </c>
      <c r="M12" s="110">
        <v>0.5</v>
      </c>
      <c r="N12" s="110">
        <v>25</v>
      </c>
      <c r="O12" s="122">
        <f t="shared" si="1"/>
        <v>25</v>
      </c>
      <c r="P12" s="110">
        <v>6</v>
      </c>
      <c r="Q12" s="110">
        <v>4</v>
      </c>
      <c r="R12" s="110">
        <v>0.5</v>
      </c>
      <c r="S12" s="183">
        <f>200*(P12+1-Q12)*R12/P12</f>
        <v>50</v>
      </c>
      <c r="T12" s="122">
        <f t="shared" si="2"/>
        <v>50</v>
      </c>
      <c r="U12" s="110">
        <v>5</v>
      </c>
      <c r="V12" s="110" t="s">
        <v>40</v>
      </c>
      <c r="W12" s="110">
        <v>1</v>
      </c>
      <c r="X12" s="183">
        <v>0</v>
      </c>
      <c r="Y12" s="122">
        <f t="shared" si="3"/>
        <v>0</v>
      </c>
      <c r="Z12" s="184">
        <f>LARGE(CHOOSE({1,2,3},O12,T12,Y12),1)+LARGE(CHOOSE({1,2,3},O12,T12,Y12),2)+J12</f>
        <v>75</v>
      </c>
    </row>
    <row r="13" spans="1:27" s="185" customFormat="1" ht="29.25" customHeight="1">
      <c r="A13" s="182">
        <v>8</v>
      </c>
      <c r="B13" s="109" t="s">
        <v>137</v>
      </c>
      <c r="C13" s="109" t="s">
        <v>138</v>
      </c>
      <c r="D13" s="109" t="s">
        <v>210</v>
      </c>
      <c r="E13" s="110" t="s">
        <v>139</v>
      </c>
      <c r="F13" s="120">
        <v>5</v>
      </c>
      <c r="G13" s="110" t="s">
        <v>40</v>
      </c>
      <c r="H13" s="120">
        <v>1</v>
      </c>
      <c r="I13" s="183">
        <v>0</v>
      </c>
      <c r="J13" s="122">
        <f t="shared" si="0"/>
        <v>0</v>
      </c>
      <c r="K13" s="120">
        <v>6</v>
      </c>
      <c r="L13" s="110">
        <v>5</v>
      </c>
      <c r="M13" s="120">
        <v>0.5</v>
      </c>
      <c r="N13" s="183">
        <f>200*(K13+1-L13)*M13/K13</f>
        <v>33.333333333333336</v>
      </c>
      <c r="O13" s="122">
        <f t="shared" si="1"/>
        <v>34</v>
      </c>
      <c r="P13" s="118">
        <v>6</v>
      </c>
      <c r="Q13" s="118">
        <v>6</v>
      </c>
      <c r="R13" s="118">
        <v>0.5</v>
      </c>
      <c r="S13" s="110">
        <v>17</v>
      </c>
      <c r="T13" s="122">
        <f t="shared" si="2"/>
        <v>17</v>
      </c>
      <c r="U13" s="118">
        <v>5</v>
      </c>
      <c r="V13" s="118" t="s">
        <v>40</v>
      </c>
      <c r="W13" s="118">
        <v>1</v>
      </c>
      <c r="X13" s="183">
        <v>0</v>
      </c>
      <c r="Y13" s="122">
        <f t="shared" si="3"/>
        <v>0</v>
      </c>
      <c r="Z13" s="184">
        <f>LARGE(CHOOSE({1,2,3},O13,T13,Y13),1)+LARGE(CHOOSE({1,2,3},O13,T13,Y13),2)+J13</f>
        <v>51</v>
      </c>
    </row>
    <row r="14" spans="1:27" s="185" customFormat="1" ht="30" customHeight="1">
      <c r="A14" s="185">
        <v>9</v>
      </c>
      <c r="B14" s="191" t="s">
        <v>329</v>
      </c>
      <c r="C14" s="191" t="s">
        <v>330</v>
      </c>
      <c r="D14" s="191" t="s">
        <v>70</v>
      </c>
      <c r="E14" s="192" t="s">
        <v>331</v>
      </c>
      <c r="F14" s="120">
        <v>5</v>
      </c>
      <c r="G14" s="110" t="s">
        <v>40</v>
      </c>
      <c r="H14" s="120">
        <v>1</v>
      </c>
      <c r="I14" s="183">
        <v>0</v>
      </c>
      <c r="J14" s="122">
        <f t="shared" si="0"/>
        <v>0</v>
      </c>
      <c r="K14" s="120">
        <v>6</v>
      </c>
      <c r="L14" s="108" t="s">
        <v>40</v>
      </c>
      <c r="M14" s="120">
        <v>0.5</v>
      </c>
      <c r="N14" s="183">
        <v>0</v>
      </c>
      <c r="O14" s="122">
        <f t="shared" si="1"/>
        <v>0</v>
      </c>
      <c r="P14" s="118">
        <v>6</v>
      </c>
      <c r="Q14" s="190" t="s">
        <v>40</v>
      </c>
      <c r="R14" s="118">
        <v>0.5</v>
      </c>
      <c r="S14" s="183">
        <v>0</v>
      </c>
      <c r="T14" s="122">
        <f t="shared" si="2"/>
        <v>0</v>
      </c>
      <c r="U14" s="118">
        <v>5</v>
      </c>
      <c r="V14" s="118">
        <v>5</v>
      </c>
      <c r="W14" s="118">
        <v>1</v>
      </c>
      <c r="X14" s="183">
        <f>200*(U14+1-V14)*W14/U14</f>
        <v>40</v>
      </c>
      <c r="Y14" s="122">
        <f t="shared" si="3"/>
        <v>40</v>
      </c>
      <c r="Z14" s="184">
        <f>LARGE(CHOOSE({1,2,3},O14,T14,Y14),1)+LARGE(CHOOSE({1,2,3},O14,T14,Y14),2)+J14</f>
        <v>40</v>
      </c>
    </row>
    <row r="15" spans="1:27">
      <c r="K15" s="67"/>
      <c r="L15" s="67"/>
      <c r="M15" s="67"/>
      <c r="N15" s="67"/>
      <c r="O15" s="67"/>
      <c r="P15" s="67"/>
      <c r="Q15" s="67"/>
      <c r="R15" s="67"/>
      <c r="S15" s="67"/>
      <c r="T15" s="67"/>
      <c r="U15" s="67"/>
      <c r="V15" s="67"/>
      <c r="W15" s="67"/>
      <c r="X15" s="67"/>
      <c r="Y15" s="67"/>
    </row>
    <row r="16" spans="1:27">
      <c r="K16" s="67"/>
      <c r="L16" s="67"/>
      <c r="M16" s="67"/>
      <c r="N16" s="67"/>
      <c r="O16" s="67"/>
      <c r="P16" s="67"/>
      <c r="Q16" s="67"/>
      <c r="R16" s="67"/>
      <c r="S16" s="67"/>
      <c r="T16" s="67"/>
      <c r="U16" s="67"/>
      <c r="V16" s="67"/>
      <c r="W16" s="67"/>
      <c r="X16" s="67"/>
      <c r="Y16" s="67"/>
    </row>
    <row r="17" spans="11:25">
      <c r="K17" s="67"/>
      <c r="L17" s="67"/>
      <c r="M17" s="67"/>
      <c r="N17" s="67"/>
      <c r="O17" s="67"/>
      <c r="P17" s="67"/>
      <c r="Q17" s="67"/>
      <c r="R17" s="67"/>
      <c r="S17" s="67"/>
      <c r="T17" s="67"/>
      <c r="U17" s="67"/>
      <c r="V17" s="67"/>
      <c r="W17" s="67"/>
      <c r="X17" s="67"/>
      <c r="Y17" s="67"/>
    </row>
    <row r="18" spans="11:25">
      <c r="K18" s="67"/>
      <c r="L18" s="67"/>
      <c r="M18" s="67"/>
      <c r="N18" s="67"/>
      <c r="O18" s="67"/>
      <c r="P18" s="67"/>
      <c r="Q18" s="67"/>
      <c r="R18" s="67"/>
      <c r="S18" s="67"/>
      <c r="T18" s="67"/>
      <c r="U18" s="67"/>
      <c r="V18" s="67"/>
      <c r="W18" s="67"/>
      <c r="X18" s="67"/>
      <c r="Y18" s="67"/>
    </row>
    <row r="19" spans="11:25">
      <c r="K19" s="67"/>
      <c r="L19" s="67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</row>
    <row r="20" spans="11:25" ht="15">
      <c r="K20" s="67"/>
      <c r="L20" s="67"/>
      <c r="M20" s="67"/>
      <c r="N20" s="67"/>
      <c r="O20" s="67"/>
      <c r="P20" s="67"/>
      <c r="Q20" s="67"/>
      <c r="R20" s="67"/>
      <c r="S20" s="67"/>
      <c r="T20" s="67"/>
      <c r="U20" s="67"/>
      <c r="V20" s="67"/>
      <c r="W20" s="67"/>
      <c r="X20" s="10"/>
      <c r="Y20" s="67"/>
    </row>
    <row r="21" spans="11:25">
      <c r="K21" s="67"/>
      <c r="L21" s="67"/>
      <c r="M21" s="67"/>
      <c r="N21" s="67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</row>
    <row r="22" spans="11:25"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</row>
    <row r="23" spans="11:25">
      <c r="K23" s="67"/>
      <c r="L23" s="67"/>
      <c r="M23" s="67"/>
      <c r="N23" s="67"/>
      <c r="O23" s="67"/>
      <c r="P23" s="67"/>
      <c r="Q23" s="67"/>
      <c r="R23" s="67"/>
      <c r="S23" s="67"/>
      <c r="T23" s="67"/>
      <c r="U23" s="67"/>
      <c r="V23" s="67"/>
      <c r="W23" s="67"/>
      <c r="X23" s="67"/>
      <c r="Y23" s="67"/>
    </row>
    <row r="24" spans="11:25">
      <c r="K24" s="67"/>
      <c r="L24" s="67"/>
      <c r="M24" s="67"/>
      <c r="N24" s="67"/>
      <c r="O24" s="67"/>
      <c r="P24" s="67"/>
      <c r="Q24" s="67"/>
      <c r="R24" s="67"/>
      <c r="S24" s="67"/>
      <c r="T24" s="67"/>
      <c r="U24" s="67"/>
      <c r="V24" s="67"/>
      <c r="W24" s="67"/>
      <c r="X24" s="67"/>
      <c r="Y24" s="67"/>
    </row>
    <row r="25" spans="11:25"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</row>
    <row r="26" spans="11:25">
      <c r="K26" s="67"/>
      <c r="L26" s="67"/>
      <c r="M26" s="67"/>
      <c r="N26" s="67"/>
      <c r="O26" s="67"/>
      <c r="P26" s="67"/>
      <c r="Q26" s="67"/>
      <c r="R26" s="67"/>
      <c r="S26" s="67"/>
      <c r="T26" s="67"/>
      <c r="U26" s="67"/>
      <c r="V26" s="67"/>
      <c r="W26" s="67"/>
      <c r="X26" s="67"/>
      <c r="Y26" s="67"/>
    </row>
    <row r="27" spans="11:25"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</row>
    <row r="28" spans="11:25"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</row>
    <row r="29" spans="11:25"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</row>
    <row r="30" spans="11:25"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</row>
    <row r="31" spans="11:25"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</row>
    <row r="32" spans="11:25"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</row>
    <row r="33" spans="11:25"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</row>
    <row r="34" spans="11:25"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</row>
    <row r="35" spans="11:25"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</row>
    <row r="36" spans="11:25"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</row>
    <row r="37" spans="11:25"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</row>
    <row r="38" spans="11:25"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</row>
    <row r="39" spans="11:25"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</row>
    <row r="40" spans="11:25"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</row>
    <row r="41" spans="11:25"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</row>
    <row r="42" spans="11:25"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</row>
    <row r="43" spans="11:25"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</row>
    <row r="44" spans="11:25"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</row>
    <row r="45" spans="11:25"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</row>
    <row r="46" spans="11:25"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67"/>
      <c r="Y46" s="67"/>
    </row>
    <row r="47" spans="11:25"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</row>
    <row r="48" spans="11:25"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</row>
    <row r="49" spans="11:25"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</row>
    <row r="50" spans="11:25"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</row>
    <row r="51" spans="11:25"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</row>
    <row r="52" spans="11:25"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7"/>
      <c r="W52" s="67"/>
      <c r="X52" s="67"/>
      <c r="Y52" s="67"/>
    </row>
    <row r="53" spans="11:25">
      <c r="K53" s="67"/>
      <c r="L53" s="67"/>
      <c r="M53" s="67"/>
      <c r="N53" s="67"/>
      <c r="O53" s="67"/>
      <c r="P53" s="67"/>
      <c r="Q53" s="67"/>
      <c r="R53" s="67"/>
      <c r="S53" s="67"/>
      <c r="T53" s="67"/>
      <c r="U53" s="67"/>
      <c r="V53" s="67"/>
      <c r="W53" s="67"/>
      <c r="X53" s="67"/>
      <c r="Y53" s="67"/>
    </row>
    <row r="54" spans="11:25"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</row>
    <row r="55" spans="11:25">
      <c r="K55" s="67"/>
      <c r="L55" s="67"/>
      <c r="M55" s="67"/>
      <c r="N55" s="67"/>
      <c r="O55" s="67"/>
      <c r="P55" s="67"/>
      <c r="Q55" s="67"/>
      <c r="R55" s="67"/>
      <c r="S55" s="67"/>
      <c r="T55" s="67"/>
      <c r="U55" s="67"/>
      <c r="V55" s="67"/>
      <c r="W55" s="67"/>
      <c r="X55" s="67"/>
      <c r="Y55" s="67"/>
    </row>
    <row r="56" spans="11:25"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</row>
    <row r="57" spans="11:25"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</row>
    <row r="58" spans="11:25">
      <c r="K58" s="67"/>
      <c r="L58" s="67"/>
      <c r="M58" s="67"/>
      <c r="N58" s="67"/>
      <c r="O58" s="67"/>
      <c r="P58" s="67"/>
      <c r="Q58" s="67"/>
      <c r="R58" s="67"/>
      <c r="S58" s="67"/>
      <c r="T58" s="67"/>
      <c r="U58" s="67"/>
      <c r="V58" s="67"/>
      <c r="W58" s="67"/>
      <c r="X58" s="67"/>
      <c r="Y58" s="67"/>
    </row>
    <row r="59" spans="11:25"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</row>
    <row r="60" spans="11:25"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</row>
    <row r="61" spans="11:25"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</row>
    <row r="62" spans="11:25"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</row>
    <row r="63" spans="11:25"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67"/>
      <c r="Y63" s="67"/>
    </row>
    <row r="64" spans="11:25"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67"/>
      <c r="W64" s="67"/>
      <c r="X64" s="67"/>
      <c r="Y64" s="67"/>
    </row>
    <row r="65" spans="11:25">
      <c r="K65" s="67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67"/>
      <c r="W65" s="67"/>
      <c r="X65" s="67"/>
      <c r="Y65" s="67"/>
    </row>
    <row r="66" spans="11:25">
      <c r="K66" s="67"/>
      <c r="L66" s="67"/>
      <c r="M66" s="67"/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67"/>
      <c r="Y66" s="67"/>
    </row>
    <row r="67" spans="11:25">
      <c r="K67" s="67"/>
      <c r="L67" s="67"/>
      <c r="M67" s="67"/>
      <c r="N67" s="67"/>
      <c r="O67" s="67"/>
      <c r="P67" s="67"/>
      <c r="Q67" s="67"/>
      <c r="R67" s="67"/>
      <c r="S67" s="67"/>
      <c r="T67" s="67"/>
      <c r="U67" s="67"/>
      <c r="V67" s="67"/>
      <c r="W67" s="67"/>
      <c r="X67" s="67"/>
      <c r="Y67" s="67"/>
    </row>
    <row r="68" spans="11:25">
      <c r="K68" s="67"/>
      <c r="L68" s="67"/>
      <c r="M68" s="67"/>
      <c r="N68" s="67"/>
      <c r="O68" s="67"/>
      <c r="P68" s="67"/>
      <c r="Q68" s="67"/>
      <c r="R68" s="67"/>
      <c r="S68" s="67"/>
      <c r="T68" s="67"/>
      <c r="U68" s="67"/>
      <c r="V68" s="67"/>
      <c r="W68" s="67"/>
      <c r="X68" s="67"/>
      <c r="Y68" s="67"/>
    </row>
    <row r="69" spans="11:25">
      <c r="K69" s="67"/>
      <c r="L69" s="67"/>
      <c r="M69" s="67"/>
      <c r="N69" s="67"/>
      <c r="O69" s="67"/>
      <c r="P69" s="67"/>
      <c r="Q69" s="67"/>
      <c r="R69" s="67"/>
      <c r="S69" s="67"/>
      <c r="T69" s="67"/>
      <c r="U69" s="67"/>
      <c r="V69" s="67"/>
      <c r="W69" s="67"/>
      <c r="X69" s="67"/>
      <c r="Y69" s="67"/>
    </row>
    <row r="70" spans="11:25">
      <c r="K70" s="67"/>
      <c r="L70" s="67"/>
      <c r="M70" s="67"/>
      <c r="N70" s="67"/>
      <c r="O70" s="67"/>
      <c r="P70" s="67"/>
      <c r="Q70" s="67"/>
      <c r="R70" s="67"/>
      <c r="S70" s="67"/>
      <c r="T70" s="67"/>
      <c r="U70" s="67"/>
      <c r="V70" s="67"/>
      <c r="W70" s="67"/>
      <c r="X70" s="67"/>
      <c r="Y70" s="67"/>
    </row>
    <row r="71" spans="11:25">
      <c r="K71" s="67"/>
      <c r="L71" s="67"/>
      <c r="M71" s="67"/>
      <c r="N71" s="67"/>
      <c r="O71" s="67"/>
      <c r="P71" s="67"/>
      <c r="Q71" s="67"/>
      <c r="R71" s="67"/>
      <c r="S71" s="67"/>
      <c r="T71" s="67"/>
      <c r="U71" s="67"/>
      <c r="V71" s="67"/>
      <c r="W71" s="67"/>
      <c r="X71" s="67"/>
      <c r="Y71" s="67"/>
    </row>
    <row r="72" spans="11:25">
      <c r="K72" s="67"/>
      <c r="L72" s="67"/>
      <c r="M72" s="67"/>
      <c r="N72" s="67"/>
      <c r="O72" s="67"/>
      <c r="P72" s="67"/>
      <c r="Q72" s="67"/>
      <c r="R72" s="67"/>
      <c r="S72" s="67"/>
      <c r="T72" s="67"/>
      <c r="U72" s="67"/>
      <c r="V72" s="67"/>
      <c r="W72" s="67"/>
      <c r="X72" s="67"/>
      <c r="Y72" s="67"/>
    </row>
    <row r="73" spans="11:25">
      <c r="K73" s="67"/>
      <c r="L73" s="67"/>
      <c r="M73" s="67"/>
      <c r="N73" s="67"/>
      <c r="O73" s="67"/>
      <c r="P73" s="67"/>
      <c r="Q73" s="67"/>
      <c r="R73" s="67"/>
      <c r="S73" s="67"/>
      <c r="T73" s="67"/>
      <c r="U73" s="67"/>
      <c r="V73" s="67"/>
      <c r="W73" s="67"/>
      <c r="X73" s="67"/>
      <c r="Y73" s="67"/>
    </row>
    <row r="74" spans="11:25">
      <c r="K74" s="67"/>
      <c r="L74" s="67"/>
      <c r="M74" s="67"/>
      <c r="N74" s="67"/>
      <c r="O74" s="67"/>
      <c r="P74" s="67"/>
      <c r="Q74" s="67"/>
      <c r="R74" s="67"/>
      <c r="S74" s="67"/>
      <c r="T74" s="67"/>
      <c r="U74" s="67"/>
      <c r="V74" s="67"/>
      <c r="W74" s="67"/>
      <c r="X74" s="67"/>
      <c r="Y74" s="67"/>
    </row>
    <row r="75" spans="11:25">
      <c r="K75" s="67"/>
      <c r="L75" s="67"/>
      <c r="M75" s="67"/>
      <c r="N75" s="67"/>
      <c r="O75" s="67"/>
      <c r="P75" s="67"/>
      <c r="Q75" s="67"/>
      <c r="R75" s="67"/>
      <c r="S75" s="67"/>
      <c r="T75" s="67"/>
      <c r="U75" s="67"/>
      <c r="V75" s="67"/>
      <c r="W75" s="67"/>
      <c r="X75" s="67"/>
      <c r="Y75" s="67"/>
    </row>
    <row r="76" spans="11:25">
      <c r="K76" s="67"/>
      <c r="L76" s="67"/>
      <c r="M76" s="67"/>
      <c r="N76" s="67"/>
      <c r="O76" s="67"/>
      <c r="P76" s="67"/>
      <c r="Q76" s="67"/>
      <c r="R76" s="67"/>
      <c r="S76" s="67"/>
      <c r="T76" s="67"/>
      <c r="U76" s="67"/>
      <c r="V76" s="67"/>
      <c r="W76" s="67"/>
      <c r="X76" s="67"/>
      <c r="Y76" s="67"/>
    </row>
    <row r="77" spans="11:25">
      <c r="K77" s="67"/>
      <c r="L77" s="67"/>
      <c r="M77" s="67"/>
      <c r="N77" s="67"/>
      <c r="O77" s="67"/>
      <c r="P77" s="67"/>
      <c r="Q77" s="67"/>
      <c r="R77" s="67"/>
      <c r="S77" s="67"/>
      <c r="T77" s="67"/>
      <c r="U77" s="67"/>
      <c r="V77" s="67"/>
      <c r="W77" s="67"/>
      <c r="X77" s="67"/>
      <c r="Y77" s="67"/>
    </row>
    <row r="78" spans="11:25">
      <c r="K78" s="67"/>
      <c r="L78" s="67"/>
      <c r="M78" s="67"/>
      <c r="N78" s="67"/>
      <c r="O78" s="67"/>
      <c r="P78" s="67"/>
      <c r="Q78" s="67"/>
      <c r="R78" s="67"/>
      <c r="S78" s="67"/>
      <c r="T78" s="67"/>
      <c r="U78" s="67"/>
      <c r="V78" s="67"/>
      <c r="W78" s="67"/>
      <c r="X78" s="67"/>
      <c r="Y78" s="67"/>
    </row>
    <row r="79" spans="11:25">
      <c r="K79" s="67"/>
      <c r="L79" s="67"/>
      <c r="M79" s="67"/>
      <c r="N79" s="67"/>
      <c r="O79" s="67"/>
      <c r="P79" s="67"/>
      <c r="Q79" s="67"/>
      <c r="R79" s="67"/>
      <c r="S79" s="67"/>
      <c r="T79" s="67"/>
      <c r="U79" s="67"/>
      <c r="V79" s="67"/>
      <c r="W79" s="67"/>
      <c r="X79" s="67"/>
      <c r="Y79" s="67"/>
    </row>
    <row r="80" spans="11:25">
      <c r="K80" s="67"/>
      <c r="L80" s="67"/>
      <c r="M80" s="67"/>
      <c r="N80" s="67"/>
      <c r="O80" s="67"/>
      <c r="P80" s="67"/>
      <c r="Q80" s="67"/>
      <c r="R80" s="67"/>
      <c r="S80" s="67"/>
      <c r="T80" s="67"/>
      <c r="U80" s="67"/>
      <c r="V80" s="67"/>
      <c r="W80" s="67"/>
      <c r="X80" s="67"/>
      <c r="Y80" s="67"/>
    </row>
    <row r="81" spans="11:25">
      <c r="K81" s="67"/>
      <c r="L81" s="67"/>
      <c r="M81" s="67"/>
      <c r="N81" s="67"/>
      <c r="O81" s="67"/>
      <c r="P81" s="67"/>
      <c r="Q81" s="67"/>
      <c r="R81" s="67"/>
      <c r="S81" s="67"/>
      <c r="T81" s="67"/>
      <c r="U81" s="67"/>
      <c r="V81" s="67"/>
      <c r="W81" s="67"/>
      <c r="X81" s="67"/>
      <c r="Y81" s="67"/>
    </row>
    <row r="82" spans="11:25">
      <c r="K82" s="67"/>
      <c r="L82" s="67"/>
      <c r="M82" s="67"/>
      <c r="N82" s="67"/>
      <c r="O82" s="67"/>
      <c r="P82" s="67"/>
      <c r="Q82" s="67"/>
      <c r="R82" s="67"/>
      <c r="S82" s="67"/>
      <c r="T82" s="67"/>
      <c r="U82" s="67"/>
      <c r="V82" s="67"/>
      <c r="W82" s="67"/>
      <c r="X82" s="67"/>
      <c r="Y82" s="67"/>
    </row>
    <row r="83" spans="11:25">
      <c r="K83" s="67"/>
      <c r="L83" s="67"/>
      <c r="M83" s="67"/>
      <c r="N83" s="67"/>
      <c r="O83" s="67"/>
      <c r="P83" s="67"/>
      <c r="Q83" s="67"/>
      <c r="R83" s="67"/>
      <c r="S83" s="67"/>
      <c r="T83" s="67"/>
      <c r="U83" s="67"/>
      <c r="V83" s="67"/>
      <c r="W83" s="67"/>
      <c r="X83" s="67"/>
      <c r="Y83" s="67"/>
    </row>
    <row r="84" spans="11:25">
      <c r="K84" s="67"/>
      <c r="L84" s="67"/>
      <c r="M84" s="67"/>
      <c r="N84" s="67"/>
      <c r="O84" s="67"/>
      <c r="P84" s="67"/>
      <c r="Q84" s="67"/>
      <c r="R84" s="67"/>
      <c r="S84" s="67"/>
      <c r="T84" s="67"/>
      <c r="U84" s="67"/>
      <c r="V84" s="67"/>
      <c r="W84" s="67"/>
      <c r="X84" s="67"/>
      <c r="Y84" s="67"/>
    </row>
    <row r="85" spans="11:25">
      <c r="K85" s="67"/>
      <c r="L85" s="67"/>
      <c r="M85" s="67"/>
      <c r="N85" s="67"/>
      <c r="O85" s="67"/>
      <c r="P85" s="67"/>
      <c r="Q85" s="67"/>
      <c r="R85" s="67"/>
      <c r="S85" s="67"/>
      <c r="T85" s="67"/>
      <c r="U85" s="67"/>
      <c r="V85" s="67"/>
      <c r="W85" s="67"/>
      <c r="X85" s="67"/>
      <c r="Y85" s="67"/>
    </row>
    <row r="86" spans="11:25">
      <c r="K86" s="67"/>
      <c r="L86" s="67"/>
      <c r="M86" s="67"/>
      <c r="N86" s="67"/>
      <c r="O86" s="67"/>
      <c r="P86" s="67"/>
      <c r="Q86" s="67"/>
      <c r="R86" s="67"/>
      <c r="S86" s="67"/>
      <c r="T86" s="67"/>
      <c r="U86" s="67"/>
      <c r="V86" s="67"/>
      <c r="W86" s="67"/>
      <c r="X86" s="67"/>
      <c r="Y86" s="67"/>
    </row>
    <row r="87" spans="11:25">
      <c r="K87" s="67"/>
      <c r="L87" s="67"/>
      <c r="M87" s="67"/>
      <c r="N87" s="67"/>
      <c r="O87" s="67"/>
      <c r="P87" s="67"/>
      <c r="Q87" s="67"/>
      <c r="R87" s="67"/>
      <c r="S87" s="67"/>
      <c r="T87" s="67"/>
      <c r="U87" s="67"/>
      <c r="V87" s="67"/>
      <c r="W87" s="67"/>
      <c r="X87" s="67"/>
      <c r="Y87" s="67"/>
    </row>
    <row r="88" spans="11:25">
      <c r="K88" s="67"/>
      <c r="L88" s="67"/>
      <c r="M88" s="67"/>
      <c r="N88" s="67"/>
      <c r="O88" s="67"/>
      <c r="P88" s="67"/>
      <c r="Q88" s="67"/>
      <c r="R88" s="67"/>
      <c r="S88" s="67"/>
      <c r="T88" s="67"/>
      <c r="U88" s="67"/>
      <c r="V88" s="67"/>
      <c r="W88" s="67"/>
      <c r="X88" s="67"/>
      <c r="Y88" s="67"/>
    </row>
    <row r="89" spans="11:25">
      <c r="K89" s="67"/>
      <c r="L89" s="67"/>
      <c r="M89" s="67"/>
      <c r="N89" s="67"/>
      <c r="O89" s="67"/>
      <c r="P89" s="67"/>
      <c r="Q89" s="67"/>
      <c r="R89" s="67"/>
      <c r="S89" s="67"/>
      <c r="T89" s="67"/>
      <c r="U89" s="67"/>
      <c r="V89" s="67"/>
      <c r="W89" s="67"/>
      <c r="X89" s="67"/>
      <c r="Y89" s="67"/>
    </row>
    <row r="90" spans="11:25">
      <c r="K90" s="67"/>
      <c r="L90" s="67"/>
      <c r="M90" s="67"/>
      <c r="N90" s="67"/>
      <c r="O90" s="67"/>
      <c r="P90" s="67"/>
      <c r="Q90" s="67"/>
      <c r="R90" s="67"/>
      <c r="S90" s="67"/>
      <c r="T90" s="67"/>
      <c r="U90" s="67"/>
      <c r="V90" s="67"/>
      <c r="W90" s="67"/>
      <c r="X90" s="67"/>
      <c r="Y90" s="67"/>
    </row>
    <row r="91" spans="11:25">
      <c r="K91" s="67"/>
      <c r="L91" s="67"/>
      <c r="M91" s="67"/>
      <c r="N91" s="67"/>
      <c r="O91" s="67"/>
      <c r="P91" s="67"/>
      <c r="Q91" s="67"/>
      <c r="R91" s="67"/>
      <c r="S91" s="67"/>
      <c r="T91" s="67"/>
      <c r="U91" s="67"/>
      <c r="V91" s="67"/>
      <c r="W91" s="67"/>
      <c r="X91" s="67"/>
      <c r="Y91" s="67"/>
    </row>
    <row r="92" spans="11:25">
      <c r="K92" s="67"/>
      <c r="L92" s="67"/>
      <c r="M92" s="67"/>
      <c r="N92" s="67"/>
      <c r="O92" s="67"/>
      <c r="P92" s="67"/>
      <c r="Q92" s="67"/>
      <c r="R92" s="67"/>
      <c r="S92" s="67"/>
      <c r="T92" s="67"/>
      <c r="U92" s="67"/>
      <c r="V92" s="67"/>
      <c r="W92" s="67"/>
      <c r="X92" s="67"/>
      <c r="Y92" s="67"/>
    </row>
    <row r="93" spans="11:25">
      <c r="K93" s="67"/>
      <c r="L93" s="67"/>
      <c r="M93" s="67"/>
      <c r="N93" s="67"/>
      <c r="O93" s="67"/>
      <c r="P93" s="67"/>
      <c r="Q93" s="67"/>
      <c r="R93" s="67"/>
      <c r="S93" s="67"/>
      <c r="T93" s="67"/>
      <c r="U93" s="67"/>
      <c r="V93" s="67"/>
      <c r="W93" s="67"/>
      <c r="X93" s="67"/>
      <c r="Y93" s="67"/>
    </row>
    <row r="94" spans="11:25">
      <c r="K94" s="67"/>
      <c r="L94" s="67"/>
      <c r="M94" s="67"/>
      <c r="N94" s="67"/>
      <c r="O94" s="67"/>
      <c r="P94" s="67"/>
      <c r="Q94" s="67"/>
      <c r="R94" s="67"/>
      <c r="S94" s="67"/>
      <c r="T94" s="67"/>
      <c r="U94" s="67"/>
      <c r="V94" s="67"/>
      <c r="W94" s="67"/>
      <c r="X94" s="67"/>
      <c r="Y94" s="67"/>
    </row>
    <row r="95" spans="11:25">
      <c r="K95" s="67"/>
      <c r="L95" s="67"/>
      <c r="M95" s="67"/>
      <c r="N95" s="67"/>
      <c r="O95" s="67"/>
      <c r="P95" s="67"/>
      <c r="Q95" s="67"/>
      <c r="R95" s="67"/>
      <c r="S95" s="67"/>
      <c r="T95" s="67"/>
      <c r="U95" s="67"/>
      <c r="V95" s="67"/>
      <c r="W95" s="67"/>
      <c r="X95" s="67"/>
      <c r="Y95" s="67"/>
    </row>
    <row r="96" spans="11:25">
      <c r="K96" s="67"/>
      <c r="L96" s="67"/>
      <c r="M96" s="67"/>
      <c r="N96" s="67"/>
      <c r="O96" s="67"/>
      <c r="P96" s="67"/>
      <c r="Q96" s="67"/>
      <c r="R96" s="67"/>
      <c r="S96" s="67"/>
      <c r="T96" s="67"/>
      <c r="U96" s="67"/>
      <c r="V96" s="67"/>
      <c r="W96" s="67"/>
      <c r="X96" s="67"/>
      <c r="Y96" s="67"/>
    </row>
    <row r="97" spans="11:25">
      <c r="K97" s="67"/>
      <c r="L97" s="67"/>
      <c r="M97" s="67"/>
      <c r="N97" s="67"/>
      <c r="O97" s="67"/>
      <c r="P97" s="67"/>
      <c r="Q97" s="67"/>
      <c r="R97" s="67"/>
      <c r="S97" s="67"/>
      <c r="T97" s="67"/>
      <c r="U97" s="67"/>
      <c r="V97" s="67"/>
      <c r="W97" s="67"/>
      <c r="X97" s="67"/>
      <c r="Y97" s="67"/>
    </row>
    <row r="98" spans="11:25">
      <c r="K98" s="67"/>
      <c r="L98" s="67"/>
      <c r="M98" s="67"/>
      <c r="N98" s="67"/>
      <c r="O98" s="67"/>
      <c r="P98" s="67"/>
      <c r="Q98" s="67"/>
      <c r="R98" s="67"/>
      <c r="S98" s="67"/>
      <c r="T98" s="67"/>
      <c r="U98" s="67"/>
      <c r="V98" s="67"/>
      <c r="W98" s="67"/>
      <c r="X98" s="67"/>
      <c r="Y98" s="67"/>
    </row>
    <row r="99" spans="11:25">
      <c r="K99" s="67"/>
      <c r="L99" s="67"/>
      <c r="M99" s="67"/>
      <c r="N99" s="67"/>
      <c r="O99" s="67"/>
      <c r="P99" s="67"/>
      <c r="Q99" s="67"/>
      <c r="R99" s="67"/>
      <c r="S99" s="67"/>
      <c r="T99" s="67"/>
      <c r="U99" s="67"/>
      <c r="V99" s="67"/>
      <c r="W99" s="67"/>
      <c r="X99" s="67"/>
      <c r="Y99" s="67"/>
    </row>
    <row r="100" spans="11:25">
      <c r="K100" s="67"/>
      <c r="L100" s="67"/>
      <c r="M100" s="67"/>
      <c r="N100" s="67"/>
      <c r="O100" s="67"/>
      <c r="P100" s="67"/>
      <c r="Q100" s="67"/>
      <c r="R100" s="67"/>
      <c r="S100" s="67"/>
      <c r="T100" s="67"/>
      <c r="U100" s="67"/>
      <c r="V100" s="67"/>
      <c r="W100" s="67"/>
      <c r="X100" s="67"/>
      <c r="Y100" s="67"/>
    </row>
    <row r="101" spans="11:25">
      <c r="K101" s="67"/>
      <c r="L101" s="67"/>
      <c r="M101" s="67"/>
      <c r="N101" s="67"/>
      <c r="O101" s="67"/>
      <c r="P101" s="67"/>
      <c r="Q101" s="67"/>
      <c r="R101" s="67"/>
      <c r="S101" s="67"/>
      <c r="T101" s="67"/>
      <c r="U101" s="67"/>
      <c r="V101" s="67"/>
      <c r="W101" s="67"/>
      <c r="X101" s="67"/>
      <c r="Y101" s="67"/>
    </row>
    <row r="102" spans="11:25">
      <c r="K102" s="67"/>
      <c r="L102" s="67"/>
      <c r="M102" s="67"/>
      <c r="N102" s="67"/>
      <c r="O102" s="67"/>
      <c r="P102" s="67"/>
      <c r="Q102" s="67"/>
      <c r="R102" s="67"/>
      <c r="S102" s="67"/>
      <c r="T102" s="67"/>
      <c r="U102" s="67"/>
      <c r="V102" s="67"/>
      <c r="W102" s="67"/>
      <c r="X102" s="67"/>
      <c r="Y102" s="67"/>
    </row>
    <row r="103" spans="11:25">
      <c r="K103" s="67"/>
      <c r="L103" s="67"/>
      <c r="M103" s="67"/>
      <c r="N103" s="67"/>
      <c r="O103" s="67"/>
      <c r="P103" s="67"/>
      <c r="Q103" s="67"/>
      <c r="R103" s="67"/>
      <c r="S103" s="67"/>
      <c r="T103" s="67"/>
      <c r="U103" s="67"/>
      <c r="V103" s="67"/>
      <c r="W103" s="67"/>
      <c r="X103" s="67"/>
      <c r="Y103" s="67"/>
    </row>
    <row r="104" spans="11:25">
      <c r="K104" s="67"/>
      <c r="L104" s="67"/>
      <c r="M104" s="67"/>
      <c r="N104" s="67"/>
      <c r="O104" s="67"/>
      <c r="P104" s="67"/>
      <c r="Q104" s="67"/>
      <c r="R104" s="67"/>
      <c r="S104" s="67"/>
      <c r="T104" s="67"/>
      <c r="U104" s="67"/>
      <c r="V104" s="67"/>
      <c r="W104" s="67"/>
      <c r="X104" s="67"/>
      <c r="Y104" s="67"/>
    </row>
    <row r="105" spans="11:25">
      <c r="K105" s="67"/>
      <c r="L105" s="67"/>
      <c r="M105" s="67"/>
      <c r="N105" s="67"/>
      <c r="O105" s="67"/>
      <c r="P105" s="67"/>
      <c r="Q105" s="67"/>
      <c r="R105" s="67"/>
      <c r="S105" s="67"/>
      <c r="T105" s="67"/>
      <c r="U105" s="67"/>
      <c r="V105" s="67"/>
      <c r="W105" s="67"/>
      <c r="X105" s="67"/>
      <c r="Y105" s="67"/>
    </row>
    <row r="106" spans="11:25">
      <c r="K106" s="67"/>
      <c r="L106" s="67"/>
      <c r="M106" s="67"/>
      <c r="N106" s="67"/>
      <c r="O106" s="67"/>
      <c r="P106" s="67"/>
      <c r="Q106" s="67"/>
      <c r="R106" s="67"/>
      <c r="S106" s="67"/>
      <c r="T106" s="67"/>
      <c r="U106" s="67"/>
      <c r="V106" s="67"/>
      <c r="W106" s="67"/>
      <c r="X106" s="67"/>
      <c r="Y106" s="67"/>
    </row>
    <row r="107" spans="11:25">
      <c r="K107" s="67"/>
      <c r="L107" s="67"/>
      <c r="M107" s="67"/>
      <c r="N107" s="67"/>
      <c r="O107" s="67"/>
      <c r="P107" s="67"/>
      <c r="Q107" s="67"/>
      <c r="R107" s="67"/>
      <c r="S107" s="67"/>
      <c r="T107" s="67"/>
      <c r="U107" s="67"/>
      <c r="V107" s="67"/>
      <c r="W107" s="67"/>
      <c r="X107" s="67"/>
      <c r="Y107" s="67"/>
    </row>
    <row r="108" spans="11:25">
      <c r="K108" s="67"/>
      <c r="L108" s="67"/>
      <c r="M108" s="67"/>
      <c r="N108" s="67"/>
      <c r="O108" s="67"/>
      <c r="P108" s="67"/>
      <c r="Q108" s="67"/>
      <c r="R108" s="67"/>
      <c r="S108" s="67"/>
      <c r="T108" s="67"/>
      <c r="U108" s="67"/>
      <c r="V108" s="67"/>
      <c r="W108" s="67"/>
      <c r="X108" s="67"/>
      <c r="Y108" s="67"/>
    </row>
    <row r="109" spans="11:25">
      <c r="K109" s="67"/>
      <c r="L109" s="67"/>
      <c r="M109" s="67"/>
      <c r="N109" s="67"/>
      <c r="O109" s="67"/>
      <c r="P109" s="67"/>
      <c r="Q109" s="67"/>
      <c r="R109" s="67"/>
      <c r="S109" s="67"/>
      <c r="T109" s="67"/>
      <c r="U109" s="67"/>
      <c r="V109" s="67"/>
      <c r="W109" s="67"/>
      <c r="X109" s="67"/>
      <c r="Y109" s="67"/>
    </row>
    <row r="110" spans="11:25">
      <c r="K110" s="67"/>
      <c r="L110" s="67"/>
      <c r="M110" s="67"/>
      <c r="N110" s="67"/>
      <c r="O110" s="67"/>
      <c r="P110" s="67"/>
      <c r="Q110" s="67"/>
      <c r="R110" s="67"/>
      <c r="S110" s="67"/>
      <c r="T110" s="67"/>
      <c r="U110" s="67"/>
      <c r="V110" s="67"/>
      <c r="W110" s="67"/>
      <c r="X110" s="67"/>
      <c r="Y110" s="67"/>
    </row>
    <row r="111" spans="11:25">
      <c r="K111" s="67"/>
      <c r="L111" s="67"/>
      <c r="M111" s="67"/>
      <c r="N111" s="67"/>
      <c r="O111" s="67"/>
      <c r="P111" s="67"/>
      <c r="Q111" s="67"/>
      <c r="R111" s="67"/>
      <c r="S111" s="67"/>
      <c r="T111" s="67"/>
      <c r="U111" s="67"/>
      <c r="V111" s="67"/>
      <c r="W111" s="67"/>
      <c r="X111" s="67"/>
      <c r="Y111" s="67"/>
    </row>
    <row r="112" spans="11:25">
      <c r="K112" s="67"/>
      <c r="L112" s="67"/>
      <c r="M112" s="67"/>
      <c r="N112" s="67"/>
      <c r="O112" s="67"/>
      <c r="P112" s="67"/>
      <c r="Q112" s="67"/>
      <c r="R112" s="67"/>
      <c r="S112" s="67"/>
      <c r="T112" s="67"/>
      <c r="U112" s="67"/>
      <c r="V112" s="67"/>
      <c r="W112" s="67"/>
      <c r="X112" s="67"/>
      <c r="Y112" s="67"/>
    </row>
    <row r="113" spans="11:25">
      <c r="K113" s="67"/>
      <c r="L113" s="67"/>
      <c r="M113" s="67"/>
      <c r="N113" s="67"/>
      <c r="O113" s="67"/>
      <c r="P113" s="67"/>
      <c r="Q113" s="67"/>
      <c r="R113" s="67"/>
      <c r="S113" s="67"/>
      <c r="T113" s="67"/>
      <c r="U113" s="67"/>
      <c r="V113" s="67"/>
      <c r="W113" s="67"/>
      <c r="X113" s="67"/>
      <c r="Y113" s="67"/>
    </row>
    <row r="114" spans="11:25">
      <c r="K114" s="67"/>
      <c r="L114" s="67"/>
      <c r="M114" s="67"/>
      <c r="N114" s="67"/>
      <c r="O114" s="67"/>
      <c r="P114" s="67"/>
      <c r="Q114" s="67"/>
      <c r="R114" s="67"/>
      <c r="S114" s="67"/>
      <c r="T114" s="67"/>
      <c r="U114" s="67"/>
      <c r="V114" s="67"/>
      <c r="W114" s="67"/>
      <c r="X114" s="67"/>
      <c r="Y114" s="67"/>
    </row>
    <row r="115" spans="11:25">
      <c r="K115" s="67"/>
      <c r="L115" s="67"/>
      <c r="M115" s="67"/>
      <c r="N115" s="67"/>
      <c r="O115" s="67"/>
      <c r="P115" s="67"/>
      <c r="Q115" s="67"/>
      <c r="R115" s="67"/>
      <c r="S115" s="67"/>
      <c r="T115" s="67"/>
      <c r="U115" s="67"/>
      <c r="V115" s="67"/>
      <c r="W115" s="67"/>
      <c r="X115" s="67"/>
      <c r="Y115" s="67"/>
    </row>
    <row r="116" spans="11:25">
      <c r="K116" s="67"/>
      <c r="L116" s="67"/>
      <c r="M116" s="67"/>
      <c r="N116" s="67"/>
      <c r="O116" s="67"/>
      <c r="P116" s="67"/>
      <c r="Q116" s="67"/>
      <c r="R116" s="67"/>
      <c r="S116" s="67"/>
      <c r="T116" s="67"/>
      <c r="U116" s="67"/>
      <c r="V116" s="67"/>
      <c r="W116" s="67"/>
      <c r="X116" s="67"/>
      <c r="Y116" s="67"/>
    </row>
    <row r="117" spans="11:25">
      <c r="K117" s="67"/>
      <c r="L117" s="67"/>
      <c r="M117" s="67"/>
      <c r="N117" s="67"/>
      <c r="O117" s="67"/>
      <c r="P117" s="67"/>
      <c r="Q117" s="67"/>
      <c r="R117" s="67"/>
      <c r="S117" s="67"/>
      <c r="T117" s="67"/>
      <c r="U117" s="67"/>
      <c r="V117" s="67"/>
      <c r="W117" s="67"/>
      <c r="X117" s="67"/>
      <c r="Y117" s="67"/>
    </row>
    <row r="118" spans="11:25">
      <c r="K118" s="67"/>
      <c r="L118" s="67"/>
      <c r="M118" s="67"/>
      <c r="N118" s="67"/>
      <c r="O118" s="67"/>
      <c r="P118" s="67"/>
      <c r="Q118" s="67"/>
      <c r="R118" s="67"/>
      <c r="S118" s="67"/>
      <c r="T118" s="67"/>
      <c r="U118" s="67"/>
      <c r="V118" s="67"/>
      <c r="W118" s="67"/>
      <c r="X118" s="67"/>
      <c r="Y118" s="67"/>
    </row>
    <row r="119" spans="11:25">
      <c r="K119" s="67"/>
      <c r="L119" s="67"/>
      <c r="M119" s="67"/>
      <c r="N119" s="67"/>
      <c r="O119" s="67"/>
      <c r="P119" s="67"/>
      <c r="Q119" s="67"/>
      <c r="R119" s="67"/>
      <c r="S119" s="67"/>
      <c r="T119" s="67"/>
      <c r="U119" s="67"/>
      <c r="V119" s="67"/>
      <c r="W119" s="67"/>
      <c r="X119" s="67"/>
      <c r="Y119" s="67"/>
    </row>
    <row r="120" spans="11:25">
      <c r="K120" s="67"/>
      <c r="L120" s="67"/>
      <c r="M120" s="67"/>
      <c r="N120" s="67"/>
      <c r="O120" s="67"/>
      <c r="P120" s="67"/>
      <c r="Q120" s="67"/>
      <c r="R120" s="67"/>
      <c r="S120" s="67"/>
      <c r="T120" s="67"/>
      <c r="U120" s="67"/>
      <c r="V120" s="67"/>
      <c r="W120" s="67"/>
      <c r="X120" s="67"/>
      <c r="Y120" s="67"/>
    </row>
    <row r="121" spans="11:25">
      <c r="K121" s="67"/>
      <c r="L121" s="67"/>
      <c r="M121" s="67"/>
      <c r="N121" s="67"/>
      <c r="O121" s="67"/>
      <c r="P121" s="67"/>
      <c r="Q121" s="67"/>
      <c r="R121" s="67"/>
      <c r="S121" s="67"/>
      <c r="T121" s="67"/>
      <c r="U121" s="67"/>
      <c r="V121" s="67"/>
      <c r="W121" s="67"/>
      <c r="X121" s="67"/>
      <c r="Y121" s="67"/>
    </row>
    <row r="122" spans="11:25">
      <c r="K122" s="67"/>
      <c r="L122" s="67"/>
      <c r="M122" s="67"/>
      <c r="N122" s="67"/>
      <c r="O122" s="67"/>
      <c r="P122" s="67"/>
      <c r="Q122" s="67"/>
      <c r="R122" s="67"/>
      <c r="S122" s="67"/>
      <c r="T122" s="67"/>
      <c r="U122" s="67"/>
      <c r="V122" s="67"/>
      <c r="W122" s="67"/>
      <c r="X122" s="67"/>
      <c r="Y122" s="67"/>
    </row>
    <row r="123" spans="11:25">
      <c r="K123" s="67"/>
      <c r="L123" s="67"/>
      <c r="M123" s="67"/>
      <c r="N123" s="67"/>
      <c r="O123" s="67"/>
      <c r="P123" s="67"/>
      <c r="Q123" s="67"/>
      <c r="R123" s="67"/>
      <c r="S123" s="67"/>
      <c r="T123" s="67"/>
      <c r="U123" s="67"/>
      <c r="V123" s="67"/>
      <c r="W123" s="67"/>
      <c r="X123" s="67"/>
      <c r="Y123" s="67"/>
    </row>
    <row r="124" spans="11:25">
      <c r="K124" s="67"/>
      <c r="L124" s="67"/>
      <c r="M124" s="67"/>
      <c r="N124" s="67"/>
      <c r="O124" s="67"/>
      <c r="P124" s="67"/>
      <c r="Q124" s="67"/>
      <c r="R124" s="67"/>
      <c r="S124" s="67"/>
      <c r="T124" s="67"/>
      <c r="U124" s="67"/>
      <c r="V124" s="67"/>
      <c r="W124" s="67"/>
      <c r="X124" s="67"/>
      <c r="Y124" s="67"/>
    </row>
    <row r="125" spans="11:25">
      <c r="K125" s="67"/>
      <c r="L125" s="67"/>
      <c r="M125" s="67"/>
      <c r="N125" s="67"/>
      <c r="O125" s="67"/>
      <c r="P125" s="67"/>
      <c r="Q125" s="67"/>
      <c r="R125" s="67"/>
      <c r="S125" s="67"/>
      <c r="T125" s="67"/>
      <c r="U125" s="67"/>
      <c r="V125" s="67"/>
      <c r="W125" s="67"/>
      <c r="X125" s="67"/>
      <c r="Y125" s="67"/>
    </row>
    <row r="126" spans="11:25">
      <c r="K126" s="67"/>
      <c r="L126" s="67"/>
      <c r="M126" s="67"/>
      <c r="N126" s="67"/>
      <c r="O126" s="67"/>
      <c r="P126" s="67"/>
      <c r="Q126" s="67"/>
      <c r="R126" s="67"/>
      <c r="S126" s="67"/>
      <c r="T126" s="67"/>
      <c r="U126" s="67"/>
      <c r="V126" s="67"/>
      <c r="W126" s="67"/>
      <c r="X126" s="67"/>
      <c r="Y126" s="67"/>
    </row>
    <row r="127" spans="11:25">
      <c r="K127" s="67"/>
      <c r="L127" s="67"/>
      <c r="M127" s="67"/>
      <c r="N127" s="67"/>
      <c r="O127" s="67"/>
      <c r="P127" s="67"/>
      <c r="Q127" s="67"/>
      <c r="R127" s="67"/>
      <c r="S127" s="67"/>
      <c r="T127" s="67"/>
      <c r="U127" s="67"/>
      <c r="V127" s="67"/>
      <c r="W127" s="67"/>
      <c r="X127" s="67"/>
      <c r="Y127" s="67"/>
    </row>
    <row r="128" spans="11:25">
      <c r="K128" s="67"/>
      <c r="L128" s="67"/>
      <c r="M128" s="67"/>
      <c r="N128" s="67"/>
      <c r="O128" s="67"/>
      <c r="P128" s="67"/>
      <c r="Q128" s="67"/>
      <c r="R128" s="67"/>
      <c r="S128" s="67"/>
      <c r="T128" s="67"/>
      <c r="U128" s="67"/>
      <c r="V128" s="67"/>
      <c r="W128" s="67"/>
      <c r="X128" s="67"/>
      <c r="Y128" s="67"/>
    </row>
    <row r="129" spans="11:25">
      <c r="K129" s="67"/>
      <c r="L129" s="67"/>
      <c r="M129" s="67"/>
      <c r="N129" s="67"/>
      <c r="O129" s="67"/>
      <c r="P129" s="67"/>
      <c r="Q129" s="67"/>
      <c r="R129" s="67"/>
      <c r="S129" s="67"/>
      <c r="T129" s="67"/>
      <c r="U129" s="67"/>
      <c r="V129" s="67"/>
      <c r="W129" s="67"/>
      <c r="X129" s="67"/>
      <c r="Y129" s="67"/>
    </row>
    <row r="130" spans="11:25">
      <c r="K130" s="67"/>
      <c r="L130" s="67"/>
      <c r="M130" s="67"/>
      <c r="N130" s="67"/>
      <c r="O130" s="67"/>
      <c r="P130" s="67"/>
      <c r="Q130" s="67"/>
      <c r="R130" s="67"/>
      <c r="S130" s="67"/>
      <c r="T130" s="67"/>
      <c r="U130" s="67"/>
      <c r="V130" s="67"/>
      <c r="W130" s="67"/>
      <c r="X130" s="67"/>
      <c r="Y130" s="67"/>
    </row>
    <row r="131" spans="11:25">
      <c r="K131" s="67"/>
      <c r="L131" s="67"/>
      <c r="M131" s="67"/>
      <c r="N131" s="67"/>
      <c r="O131" s="67"/>
      <c r="P131" s="67"/>
      <c r="Q131" s="67"/>
      <c r="R131" s="67"/>
      <c r="S131" s="67"/>
      <c r="T131" s="67"/>
      <c r="U131" s="67"/>
      <c r="V131" s="67"/>
      <c r="W131" s="67"/>
      <c r="X131" s="67"/>
      <c r="Y131" s="67"/>
    </row>
    <row r="132" spans="11:25">
      <c r="K132" s="67"/>
      <c r="L132" s="67"/>
      <c r="M132" s="67"/>
      <c r="N132" s="67"/>
      <c r="O132" s="67"/>
      <c r="P132" s="67"/>
      <c r="Q132" s="67"/>
      <c r="R132" s="67"/>
      <c r="S132" s="67"/>
      <c r="T132" s="67"/>
      <c r="U132" s="67"/>
      <c r="V132" s="67"/>
      <c r="W132" s="67"/>
      <c r="X132" s="67"/>
      <c r="Y132" s="67"/>
    </row>
    <row r="133" spans="11:25">
      <c r="K133" s="67"/>
      <c r="L133" s="67"/>
      <c r="M133" s="67"/>
      <c r="N133" s="67"/>
      <c r="O133" s="67"/>
      <c r="P133" s="67"/>
      <c r="Q133" s="67"/>
      <c r="R133" s="67"/>
      <c r="S133" s="67"/>
      <c r="T133" s="67"/>
      <c r="U133" s="67"/>
      <c r="V133" s="67"/>
      <c r="W133" s="67"/>
      <c r="X133" s="67"/>
      <c r="Y133" s="67"/>
    </row>
  </sheetData>
  <autoFilter ref="A3:Z9">
    <filterColumn colId="1" showButton="0"/>
    <sortState ref="A5:Z14">
      <sortCondition descending="1" ref="Z3:Z9"/>
    </sortState>
  </autoFilter>
  <sortState ref="A5:A31">
    <sortCondition ref="A5:A31"/>
  </sortState>
  <mergeCells count="9">
    <mergeCell ref="Z2:Z3"/>
    <mergeCell ref="A1:Y1"/>
    <mergeCell ref="A2:A3"/>
    <mergeCell ref="B2:C3"/>
    <mergeCell ref="E2:E3"/>
    <mergeCell ref="K2:O2"/>
    <mergeCell ref="P2:T2"/>
    <mergeCell ref="U2:Y2"/>
    <mergeCell ref="F2:J2"/>
  </mergeCells>
  <pageMargins left="0.31496062992125984" right="0.11811023622047245" top="0.12797619047619047" bottom="4.4642857142857144E-2" header="0.31496062992125984" footer="0.31496062992125984"/>
  <pageSetup paperSize="9" scale="40" fitToHeight="3" orientation="landscape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6"/>
  <sheetViews>
    <sheetView tabSelected="1" view="pageBreakPreview" zoomScale="85" zoomScaleNormal="100" zoomScaleSheetLayoutView="85" workbookViewId="0">
      <selection activeCell="B6" sqref="B6"/>
    </sheetView>
  </sheetViews>
  <sheetFormatPr defaultRowHeight="15"/>
  <cols>
    <col min="1" max="1" width="6.28515625" style="7" customWidth="1"/>
    <col min="2" max="2" width="13.42578125" style="7" customWidth="1"/>
    <col min="3" max="3" width="12.7109375" style="7" customWidth="1"/>
    <col min="4" max="4" width="7" style="7" customWidth="1"/>
    <col min="5" max="5" width="5.7109375" style="23" customWidth="1"/>
    <col min="6" max="6" width="5.42578125" style="23" customWidth="1"/>
    <col min="7" max="7" width="6.5703125" style="23" customWidth="1"/>
    <col min="8" max="8" width="5.140625" style="23" customWidth="1"/>
    <col min="9" max="9" width="8.140625" style="23" customWidth="1"/>
    <col min="10" max="11" width="5.42578125" style="23" customWidth="1"/>
    <col min="12" max="14" width="7.5703125" style="23" customWidth="1"/>
    <col min="15" max="18" width="6" style="23" customWidth="1"/>
    <col min="19" max="24" width="5.5703125" style="23" customWidth="1"/>
    <col min="25" max="29" width="5.85546875" style="23" customWidth="1"/>
    <col min="30" max="30" width="8.28515625" style="7" customWidth="1"/>
    <col min="31" max="16384" width="9.140625" style="7"/>
  </cols>
  <sheetData>
    <row r="1" spans="1:30" ht="21">
      <c r="A1" s="208" t="s">
        <v>102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  <c r="S1" s="208"/>
      <c r="T1" s="208"/>
      <c r="U1" s="208"/>
      <c r="V1" s="208"/>
      <c r="W1" s="208"/>
      <c r="X1" s="208"/>
      <c r="Y1" s="208"/>
      <c r="Z1" s="208"/>
      <c r="AA1" s="208"/>
      <c r="AB1" s="208"/>
      <c r="AC1" s="208"/>
      <c r="AD1" s="208"/>
    </row>
    <row r="2" spans="1:30" ht="81.75" customHeight="1">
      <c r="A2" s="209" t="s">
        <v>1</v>
      </c>
      <c r="B2" s="209" t="s">
        <v>2</v>
      </c>
      <c r="C2" s="209" t="s">
        <v>22</v>
      </c>
      <c r="D2" s="209" t="s">
        <v>80</v>
      </c>
      <c r="E2" s="210" t="s">
        <v>294</v>
      </c>
      <c r="F2" s="210"/>
      <c r="G2" s="210"/>
      <c r="H2" s="210"/>
      <c r="I2" s="210"/>
      <c r="J2" s="210" t="s">
        <v>280</v>
      </c>
      <c r="K2" s="210"/>
      <c r="L2" s="210"/>
      <c r="M2" s="210"/>
      <c r="N2" s="210"/>
      <c r="O2" s="210" t="s">
        <v>278</v>
      </c>
      <c r="P2" s="210"/>
      <c r="Q2" s="210"/>
      <c r="R2" s="210"/>
      <c r="S2" s="210"/>
      <c r="T2" s="210" t="s">
        <v>291</v>
      </c>
      <c r="U2" s="210"/>
      <c r="V2" s="210"/>
      <c r="W2" s="210"/>
      <c r="X2" s="210"/>
      <c r="Y2" s="210" t="s">
        <v>320</v>
      </c>
      <c r="Z2" s="210"/>
      <c r="AA2" s="210"/>
      <c r="AB2" s="210"/>
      <c r="AC2" s="210"/>
      <c r="AD2" s="211" t="s">
        <v>224</v>
      </c>
    </row>
    <row r="3" spans="1:30" s="13" customFormat="1" ht="120">
      <c r="A3" s="209"/>
      <c r="B3" s="209"/>
      <c r="C3" s="209"/>
      <c r="D3" s="209"/>
      <c r="E3" s="41" t="s">
        <v>111</v>
      </c>
      <c r="F3" s="41" t="s">
        <v>112</v>
      </c>
      <c r="G3" s="41" t="s">
        <v>113</v>
      </c>
      <c r="H3" s="42" t="s">
        <v>94</v>
      </c>
      <c r="I3" s="54" t="s">
        <v>118</v>
      </c>
      <c r="J3" s="41" t="s">
        <v>111</v>
      </c>
      <c r="K3" s="41" t="s">
        <v>112</v>
      </c>
      <c r="L3" s="41" t="s">
        <v>113</v>
      </c>
      <c r="M3" s="42" t="s">
        <v>94</v>
      </c>
      <c r="N3" s="54" t="s">
        <v>118</v>
      </c>
      <c r="O3" s="41" t="s">
        <v>111</v>
      </c>
      <c r="P3" s="41" t="s">
        <v>112</v>
      </c>
      <c r="Q3" s="41" t="s">
        <v>113</v>
      </c>
      <c r="R3" s="42" t="s">
        <v>94</v>
      </c>
      <c r="S3" s="54" t="s">
        <v>118</v>
      </c>
      <c r="T3" s="41" t="s">
        <v>111</v>
      </c>
      <c r="U3" s="41" t="s">
        <v>112</v>
      </c>
      <c r="V3" s="41" t="s">
        <v>113</v>
      </c>
      <c r="W3" s="42" t="s">
        <v>94</v>
      </c>
      <c r="X3" s="54" t="s">
        <v>118</v>
      </c>
      <c r="Y3" s="41" t="s">
        <v>111</v>
      </c>
      <c r="Z3" s="41" t="s">
        <v>112</v>
      </c>
      <c r="AA3" s="41" t="s">
        <v>113</v>
      </c>
      <c r="AB3" s="42" t="s">
        <v>94</v>
      </c>
      <c r="AC3" s="54" t="s">
        <v>118</v>
      </c>
      <c r="AD3" s="211"/>
    </row>
    <row r="4" spans="1:30" ht="34.5" customHeight="1">
      <c r="A4" s="1">
        <v>1</v>
      </c>
      <c r="B4" s="163" t="s">
        <v>318</v>
      </c>
      <c r="C4" s="11" t="s">
        <v>160</v>
      </c>
      <c r="D4" s="163" t="s">
        <v>74</v>
      </c>
      <c r="E4" s="22">
        <v>1</v>
      </c>
      <c r="F4" s="22">
        <v>1</v>
      </c>
      <c r="G4" s="22">
        <v>1</v>
      </c>
      <c r="H4" s="10">
        <f>200*(E4+1-F4)*G4/E4</f>
        <v>200</v>
      </c>
      <c r="I4" s="39">
        <f>ROUNDUP(H4,0)</f>
        <v>200</v>
      </c>
      <c r="J4" s="22">
        <v>2</v>
      </c>
      <c r="K4" s="22" t="s">
        <v>40</v>
      </c>
      <c r="L4" s="22">
        <v>0.25</v>
      </c>
      <c r="M4" s="22">
        <v>0</v>
      </c>
      <c r="N4" s="39">
        <f>ROUNDUP(M4,0)</f>
        <v>0</v>
      </c>
      <c r="O4" s="22">
        <v>2</v>
      </c>
      <c r="P4" s="22" t="s">
        <v>40</v>
      </c>
      <c r="Q4" s="22">
        <v>0.5</v>
      </c>
      <c r="R4" s="22">
        <v>0</v>
      </c>
      <c r="S4" s="39">
        <f>ROUNDUP(R4,0)</f>
        <v>0</v>
      </c>
      <c r="T4" s="22">
        <v>2</v>
      </c>
      <c r="U4" s="22" t="s">
        <v>40</v>
      </c>
      <c r="V4" s="22">
        <v>1</v>
      </c>
      <c r="W4" s="10">
        <v>0</v>
      </c>
      <c r="X4" s="39">
        <f>ROUNDUP(W4,0)</f>
        <v>0</v>
      </c>
      <c r="Y4" s="22">
        <v>2</v>
      </c>
      <c r="Z4" s="22">
        <v>1</v>
      </c>
      <c r="AA4" s="22">
        <v>1</v>
      </c>
      <c r="AB4" s="10">
        <f>200*(Y4+1-Z4)*AA4/Y4</f>
        <v>200</v>
      </c>
      <c r="AC4" s="39">
        <f>ROUNDUP(AB4,0)</f>
        <v>200</v>
      </c>
      <c r="AD4" s="34">
        <f>LARGE(CHOOSE({1,2,3,4},N4,S4,X4,AC4),1)+LARGE(CHOOSE({1,2,3,4},N4,S4,X4,AC4),2)+I4</f>
        <v>400</v>
      </c>
    </row>
    <row r="5" spans="1:30" ht="34.5" customHeight="1">
      <c r="A5" s="1">
        <v>2</v>
      </c>
      <c r="B5" s="162" t="s">
        <v>98</v>
      </c>
      <c r="C5" s="11" t="s">
        <v>21</v>
      </c>
      <c r="D5" s="11" t="s">
        <v>79</v>
      </c>
      <c r="E5" s="22">
        <v>1</v>
      </c>
      <c r="F5" s="22" t="s">
        <v>40</v>
      </c>
      <c r="G5" s="22">
        <v>1</v>
      </c>
      <c r="H5" s="10">
        <v>0</v>
      </c>
      <c r="I5" s="39">
        <f>ROUNDUP(H5,0)</f>
        <v>0</v>
      </c>
      <c r="J5" s="22">
        <v>2</v>
      </c>
      <c r="K5" s="22">
        <v>1</v>
      </c>
      <c r="L5" s="22">
        <v>0.25</v>
      </c>
      <c r="M5" s="10">
        <f>200*(J5+1-K5)*L5/J5</f>
        <v>50</v>
      </c>
      <c r="N5" s="39">
        <f>ROUNDUP(M5,0)</f>
        <v>50</v>
      </c>
      <c r="O5" s="22">
        <v>2</v>
      </c>
      <c r="P5" s="22">
        <v>1</v>
      </c>
      <c r="Q5" s="22">
        <v>0.5</v>
      </c>
      <c r="R5" s="10">
        <f>200*(O5+1-P5)*Q5/O5</f>
        <v>100</v>
      </c>
      <c r="S5" s="39">
        <f>ROUNDUP(R5,0)</f>
        <v>100</v>
      </c>
      <c r="T5" s="22">
        <v>2</v>
      </c>
      <c r="U5" s="22">
        <v>1</v>
      </c>
      <c r="V5" s="22">
        <v>1</v>
      </c>
      <c r="W5" s="10">
        <f>200*(T5+1-U5)*V5/T5</f>
        <v>200</v>
      </c>
      <c r="X5" s="39">
        <f>ROUNDUP(W5,0)</f>
        <v>200</v>
      </c>
      <c r="Y5" s="22">
        <v>2</v>
      </c>
      <c r="Z5" s="22" t="s">
        <v>40</v>
      </c>
      <c r="AA5" s="22">
        <v>1</v>
      </c>
      <c r="AB5" s="10">
        <v>0</v>
      </c>
      <c r="AC5" s="39">
        <f>ROUNDUP(AB5,0)</f>
        <v>0</v>
      </c>
      <c r="AD5" s="34">
        <f>LARGE(CHOOSE({1,2,3,4},N5,S5,X5,AC5),1)+LARGE(CHOOSE({1,2,3,4},N5,S5,X5,AC5),2)+I5</f>
        <v>300</v>
      </c>
    </row>
    <row r="6" spans="1:30" ht="27.75" customHeight="1">
      <c r="A6" s="21">
        <v>3</v>
      </c>
      <c r="B6" s="162" t="s">
        <v>23</v>
      </c>
      <c r="C6" s="17" t="s">
        <v>20</v>
      </c>
      <c r="D6" s="17" t="s">
        <v>71</v>
      </c>
      <c r="E6" s="10">
        <v>1</v>
      </c>
      <c r="F6" s="10" t="s">
        <v>40</v>
      </c>
      <c r="G6" s="10">
        <v>1</v>
      </c>
      <c r="H6" s="10">
        <v>0</v>
      </c>
      <c r="I6" s="39">
        <f>ROUNDUP(H6,0)</f>
        <v>0</v>
      </c>
      <c r="J6" s="22">
        <v>2</v>
      </c>
      <c r="K6" s="22">
        <v>2</v>
      </c>
      <c r="L6" s="22">
        <v>0.25</v>
      </c>
      <c r="M6" s="10">
        <f>200*(J6+1-K6)*L6/J6</f>
        <v>25</v>
      </c>
      <c r="N6" s="39">
        <f>ROUNDUP(M6,0)</f>
        <v>25</v>
      </c>
      <c r="O6" s="22">
        <v>2</v>
      </c>
      <c r="P6" s="22">
        <v>2</v>
      </c>
      <c r="Q6" s="22">
        <v>0.5</v>
      </c>
      <c r="R6" s="10">
        <f>200*(O6+1-P6)*Q6/O6</f>
        <v>50</v>
      </c>
      <c r="S6" s="39">
        <f>ROUNDUP(R6,0)</f>
        <v>50</v>
      </c>
      <c r="T6" s="22">
        <v>2</v>
      </c>
      <c r="U6" s="22">
        <v>2</v>
      </c>
      <c r="V6" s="22">
        <v>1</v>
      </c>
      <c r="W6" s="10">
        <f>200*(T6+1-U6)*V6/T6</f>
        <v>100</v>
      </c>
      <c r="X6" s="39">
        <f>ROUNDUP(W6,0)</f>
        <v>100</v>
      </c>
      <c r="Y6" s="22">
        <v>2</v>
      </c>
      <c r="Z6" s="22">
        <v>1</v>
      </c>
      <c r="AA6" s="22">
        <v>1</v>
      </c>
      <c r="AB6" s="10">
        <f>200*(Y6+1-Z6)*AA6/Y6</f>
        <v>200</v>
      </c>
      <c r="AC6" s="39">
        <f>ROUNDUP(AB6,0)</f>
        <v>200</v>
      </c>
      <c r="AD6" s="34">
        <f>LARGE(CHOOSE({1,2,3,4},N6,S6,X6,AC6),1)+LARGE(CHOOSE({1,2,3,4},N6,S6,X6,AC6),2)+I6</f>
        <v>300</v>
      </c>
    </row>
  </sheetData>
  <autoFilter ref="A3:AD6">
    <sortState ref="A5:AD6">
      <sortCondition descending="1" ref="AD3:AD6"/>
    </sortState>
  </autoFilter>
  <mergeCells count="11">
    <mergeCell ref="AD2:AD3"/>
    <mergeCell ref="A1:AD1"/>
    <mergeCell ref="E2:I2"/>
    <mergeCell ref="D2:D3"/>
    <mergeCell ref="C2:C3"/>
    <mergeCell ref="B2:B3"/>
    <mergeCell ref="A2:A3"/>
    <mergeCell ref="Y2:AC2"/>
    <mergeCell ref="J2:N2"/>
    <mergeCell ref="O2:S2"/>
    <mergeCell ref="T2:X2"/>
  </mergeCells>
  <pageMargins left="0.7" right="0.7" top="0.75" bottom="0.75" header="0.3" footer="0.3"/>
  <pageSetup paperSize="9" scale="70" orientation="landscape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Y7"/>
  <sheetViews>
    <sheetView view="pageBreakPreview" zoomScaleNormal="100" zoomScaleSheetLayoutView="100" workbookViewId="0">
      <selection activeCell="O2" sqref="O2:S2"/>
    </sheetView>
  </sheetViews>
  <sheetFormatPr defaultColWidth="16.140625" defaultRowHeight="15"/>
  <cols>
    <col min="1" max="1" width="7.85546875" style="14" customWidth="1"/>
    <col min="2" max="2" width="16.140625" style="59"/>
    <col min="3" max="3" width="16.140625" style="14"/>
    <col min="4" max="7" width="6.5703125" style="14" customWidth="1"/>
    <col min="8" max="8" width="8.5703125" style="14" customWidth="1"/>
    <col min="9" max="9" width="7.7109375" style="14" customWidth="1"/>
    <col min="10" max="12" width="6.5703125" style="14" customWidth="1"/>
    <col min="13" max="13" width="8" style="14" customWidth="1"/>
    <col min="14" max="14" width="6.5703125" style="14" customWidth="1"/>
    <col min="15" max="15" width="6.5703125" style="23" customWidth="1"/>
    <col min="16" max="16" width="5.42578125" style="23" customWidth="1"/>
    <col min="17" max="17" width="7.28515625" style="23" customWidth="1"/>
    <col min="18" max="18" width="6.28515625" style="23" customWidth="1"/>
    <col min="19" max="19" width="7" style="23" customWidth="1"/>
    <col min="20" max="20" width="5.28515625" style="23" customWidth="1"/>
    <col min="21" max="21" width="5.7109375" style="23" customWidth="1"/>
    <col min="22" max="22" width="5.140625" style="23" customWidth="1"/>
    <col min="23" max="23" width="5.85546875" style="23" customWidth="1"/>
    <col min="24" max="24" width="7.140625" style="23" customWidth="1"/>
    <col min="25" max="25" width="6.5703125" style="14" customWidth="1"/>
    <col min="26" max="16384" width="16.140625" style="14"/>
  </cols>
  <sheetData>
    <row r="1" spans="1:25" ht="21">
      <c r="A1" s="244" t="s">
        <v>165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198"/>
      <c r="N1" s="198"/>
      <c r="O1" s="198"/>
      <c r="P1" s="198"/>
      <c r="Q1" s="198"/>
      <c r="R1" s="198"/>
      <c r="S1" s="198"/>
      <c r="T1" s="198"/>
      <c r="U1" s="198"/>
      <c r="V1" s="198"/>
      <c r="W1" s="198"/>
      <c r="X1" s="198"/>
      <c r="Y1" s="198"/>
    </row>
    <row r="2" spans="1:25" ht="120" customHeight="1">
      <c r="A2" s="245" t="s">
        <v>1</v>
      </c>
      <c r="B2" s="245" t="s">
        <v>2</v>
      </c>
      <c r="C2" s="245" t="s">
        <v>22</v>
      </c>
      <c r="D2" s="247" t="s">
        <v>80</v>
      </c>
      <c r="E2" s="210" t="s">
        <v>294</v>
      </c>
      <c r="F2" s="210"/>
      <c r="G2" s="210"/>
      <c r="H2" s="210"/>
      <c r="I2" s="210"/>
      <c r="J2" s="210" t="s">
        <v>276</v>
      </c>
      <c r="K2" s="210"/>
      <c r="L2" s="210"/>
      <c r="M2" s="210"/>
      <c r="N2" s="210"/>
      <c r="O2" s="223" t="s">
        <v>166</v>
      </c>
      <c r="P2" s="223"/>
      <c r="Q2" s="223"/>
      <c r="R2" s="223"/>
      <c r="S2" s="223"/>
      <c r="T2" s="223" t="s">
        <v>278</v>
      </c>
      <c r="U2" s="223"/>
      <c r="V2" s="223"/>
      <c r="W2" s="223"/>
      <c r="X2" s="223"/>
      <c r="Y2" s="249" t="s">
        <v>18</v>
      </c>
    </row>
    <row r="3" spans="1:25" ht="135">
      <c r="A3" s="246"/>
      <c r="B3" s="246"/>
      <c r="C3" s="246"/>
      <c r="D3" s="248"/>
      <c r="E3" s="41" t="s">
        <v>111</v>
      </c>
      <c r="F3" s="41" t="s">
        <v>112</v>
      </c>
      <c r="G3" s="41" t="s">
        <v>113</v>
      </c>
      <c r="H3" s="42" t="s">
        <v>94</v>
      </c>
      <c r="I3" s="54" t="s">
        <v>118</v>
      </c>
      <c r="J3" s="41" t="s">
        <v>111</v>
      </c>
      <c r="K3" s="41" t="s">
        <v>112</v>
      </c>
      <c r="L3" s="41" t="s">
        <v>113</v>
      </c>
      <c r="M3" s="42" t="s">
        <v>94</v>
      </c>
      <c r="N3" s="54" t="s">
        <v>118</v>
      </c>
      <c r="O3" s="41" t="s">
        <v>111</v>
      </c>
      <c r="P3" s="41" t="s">
        <v>112</v>
      </c>
      <c r="Q3" s="41" t="s">
        <v>113</v>
      </c>
      <c r="R3" s="42" t="s">
        <v>94</v>
      </c>
      <c r="S3" s="54" t="s">
        <v>118</v>
      </c>
      <c r="T3" s="41" t="s">
        <v>111</v>
      </c>
      <c r="U3" s="41" t="s">
        <v>112</v>
      </c>
      <c r="V3" s="41" t="s">
        <v>113</v>
      </c>
      <c r="W3" s="42" t="s">
        <v>94</v>
      </c>
      <c r="X3" s="54" t="s">
        <v>118</v>
      </c>
      <c r="Y3" s="250"/>
    </row>
    <row r="4" spans="1:25">
      <c r="A4" s="3">
        <v>1</v>
      </c>
      <c r="B4" s="61" t="s">
        <v>161</v>
      </c>
      <c r="C4" s="3" t="s">
        <v>162</v>
      </c>
      <c r="D4" s="3" t="s">
        <v>71</v>
      </c>
      <c r="E4" s="3">
        <v>3</v>
      </c>
      <c r="F4" s="3">
        <v>1</v>
      </c>
      <c r="G4" s="3">
        <v>1</v>
      </c>
      <c r="H4" s="74">
        <f>200*(E4+1-F4)*G4/E4</f>
        <v>200</v>
      </c>
      <c r="I4" s="39">
        <f>ROUNDUP(H4,0)</f>
        <v>200</v>
      </c>
      <c r="J4" s="22">
        <v>1</v>
      </c>
      <c r="K4" s="101">
        <v>1</v>
      </c>
      <c r="L4" s="22">
        <v>0.5</v>
      </c>
      <c r="M4" s="74">
        <f>200*(J4+1-K4)*L4/J4</f>
        <v>100</v>
      </c>
      <c r="N4" s="39">
        <f>ROUNDUP(M4,0)</f>
        <v>100</v>
      </c>
      <c r="O4" s="22">
        <v>2</v>
      </c>
      <c r="P4" s="101">
        <v>1</v>
      </c>
      <c r="Q4" s="22">
        <v>0.25</v>
      </c>
      <c r="R4" s="75">
        <f>200*(O4+1-P4)*Q4/O4</f>
        <v>50</v>
      </c>
      <c r="S4" s="39">
        <f>ROUNDUP(R4,0)</f>
        <v>50</v>
      </c>
      <c r="T4" s="22">
        <v>2</v>
      </c>
      <c r="U4" s="22">
        <v>1</v>
      </c>
      <c r="V4" s="22">
        <v>0.5</v>
      </c>
      <c r="W4" s="75">
        <f>200*(T4+1-U4)*V4/T4</f>
        <v>100</v>
      </c>
      <c r="X4" s="39">
        <f>ROUNDUP(W4,0)</f>
        <v>100</v>
      </c>
      <c r="Y4" s="34">
        <f>LARGE(CHOOSE({1,2,3}, N4,S4,X4),1)+LARGE(CHOOSE({1,2,3},N4,S4,X4),2)+I4</f>
        <v>400</v>
      </c>
    </row>
    <row r="5" spans="1:25">
      <c r="A5" s="9">
        <v>2</v>
      </c>
      <c r="B5" s="62" t="s">
        <v>163</v>
      </c>
      <c r="C5" s="3" t="s">
        <v>164</v>
      </c>
      <c r="D5" s="3" t="s">
        <v>68</v>
      </c>
      <c r="E5" s="3">
        <v>3</v>
      </c>
      <c r="F5" s="3">
        <v>1</v>
      </c>
      <c r="G5" s="3">
        <v>1</v>
      </c>
      <c r="H5" s="74">
        <f>200*(E5+1-F5)*G5/E5</f>
        <v>200</v>
      </c>
      <c r="I5" s="39">
        <f>ROUNDUP(H5,0)</f>
        <v>200</v>
      </c>
      <c r="J5" s="22">
        <v>1</v>
      </c>
      <c r="K5" s="22">
        <v>1</v>
      </c>
      <c r="L5" s="22">
        <v>0.5</v>
      </c>
      <c r="M5" s="74">
        <f>200*(J5+1-K5)*L5/J5</f>
        <v>100</v>
      </c>
      <c r="N5" s="39">
        <f>ROUNDUP(M5,0)</f>
        <v>100</v>
      </c>
      <c r="O5" s="22">
        <v>2</v>
      </c>
      <c r="P5" s="22">
        <v>2</v>
      </c>
      <c r="Q5" s="22">
        <v>0.25</v>
      </c>
      <c r="R5" s="75">
        <f>200*(O5+1-P5)*Q5/O5</f>
        <v>25</v>
      </c>
      <c r="S5" s="39">
        <f>ROUNDUP(R5,0)</f>
        <v>25</v>
      </c>
      <c r="T5" s="22">
        <v>2</v>
      </c>
      <c r="U5" s="22">
        <v>2</v>
      </c>
      <c r="V5" s="22">
        <v>0.5</v>
      </c>
      <c r="W5" s="75">
        <f>200*(T5+1-U5)*V5/T5</f>
        <v>50</v>
      </c>
      <c r="X5" s="39">
        <f>ROUNDUP(W5,0)</f>
        <v>50</v>
      </c>
      <c r="Y5" s="34">
        <f>LARGE(CHOOSE({1,2,3}, N5,S5,X5),1)+LARGE(CHOOSE({1,2,3},N5,S5,X5),2)+I5</f>
        <v>350</v>
      </c>
    </row>
    <row r="6" spans="1:25">
      <c r="A6" s="3">
        <v>3</v>
      </c>
      <c r="B6" s="60" t="s">
        <v>38</v>
      </c>
      <c r="C6" s="3" t="s">
        <v>64</v>
      </c>
      <c r="D6" s="3" t="s">
        <v>68</v>
      </c>
      <c r="E6" s="3">
        <v>3</v>
      </c>
      <c r="F6" s="3">
        <v>2</v>
      </c>
      <c r="G6" s="3">
        <v>1</v>
      </c>
      <c r="H6" s="74">
        <f>200*(E6+1-F6)*G6/E6</f>
        <v>133.33333333333334</v>
      </c>
      <c r="I6" s="39">
        <f>ROUNDUP(H6,0)</f>
        <v>134</v>
      </c>
      <c r="J6" s="22">
        <v>1</v>
      </c>
      <c r="K6" s="9" t="s">
        <v>40</v>
      </c>
      <c r="L6" s="22">
        <v>0.5</v>
      </c>
      <c r="M6" s="74">
        <v>0</v>
      </c>
      <c r="N6" s="39">
        <f>ROUNDUP(M6,0)</f>
        <v>0</v>
      </c>
      <c r="O6" s="22">
        <v>2</v>
      </c>
      <c r="P6" s="9">
        <v>1</v>
      </c>
      <c r="Q6" s="22">
        <v>0.25</v>
      </c>
      <c r="R6" s="75">
        <f>200*(O6+1-P6)*Q6/O6</f>
        <v>50</v>
      </c>
      <c r="S6" s="39">
        <f>ROUNDUP(R6,0)</f>
        <v>50</v>
      </c>
      <c r="T6" s="22">
        <v>2</v>
      </c>
      <c r="U6" s="22" t="s">
        <v>40</v>
      </c>
      <c r="V6" s="22">
        <v>0.5</v>
      </c>
      <c r="W6" s="75">
        <v>0</v>
      </c>
      <c r="X6" s="39">
        <f>ROUNDUP(W6,0)</f>
        <v>0</v>
      </c>
      <c r="Y6" s="34">
        <f>LARGE(CHOOSE({1,2,3}, N6,S6,X6),1)+LARGE(CHOOSE({1,2,3},N6,S6,X6),2)+I6</f>
        <v>184</v>
      </c>
    </row>
    <row r="7" spans="1:25">
      <c r="A7" s="14">
        <v>4</v>
      </c>
      <c r="B7" s="59" t="s">
        <v>89</v>
      </c>
      <c r="C7" s="14" t="s">
        <v>90</v>
      </c>
      <c r="D7" s="14" t="s">
        <v>68</v>
      </c>
      <c r="E7" s="14">
        <v>3</v>
      </c>
      <c r="F7" s="14">
        <v>3</v>
      </c>
      <c r="G7" s="14">
        <v>1</v>
      </c>
      <c r="H7" s="74">
        <f>200*(E7+1-F7)*G7/E7</f>
        <v>66.666666666666671</v>
      </c>
      <c r="I7" s="39">
        <f>ROUNDUP(H7,0)</f>
        <v>67</v>
      </c>
      <c r="J7" s="22">
        <v>1</v>
      </c>
      <c r="K7" s="9" t="s">
        <v>40</v>
      </c>
      <c r="L7" s="22">
        <v>0.5</v>
      </c>
      <c r="M7" s="74">
        <v>0</v>
      </c>
      <c r="N7" s="39">
        <f>ROUNDUP(M7,0)</f>
        <v>0</v>
      </c>
      <c r="O7" s="23">
        <v>2</v>
      </c>
      <c r="P7" s="23" t="s">
        <v>40</v>
      </c>
      <c r="Q7" s="23">
        <v>0.25</v>
      </c>
      <c r="R7" s="23">
        <v>0</v>
      </c>
      <c r="S7" s="39">
        <f>ROUNDUP(R7,0)</f>
        <v>0</v>
      </c>
      <c r="T7" s="22">
        <v>2</v>
      </c>
      <c r="U7" s="22" t="s">
        <v>40</v>
      </c>
      <c r="V7" s="22">
        <v>0.5</v>
      </c>
      <c r="W7" s="75">
        <v>0</v>
      </c>
      <c r="X7" s="39">
        <f>ROUNDUP(W7,0)</f>
        <v>0</v>
      </c>
      <c r="Y7" s="34">
        <f>LARGE(CHOOSE({1,2,3}, N7,S7,X7),1)+LARGE(CHOOSE({1,2,3},N7,S7,X7),2)+I7</f>
        <v>67</v>
      </c>
    </row>
  </sheetData>
  <autoFilter ref="A3:Y3">
    <sortState ref="A5:AI7">
      <sortCondition descending="1" ref="Y3"/>
    </sortState>
  </autoFilter>
  <mergeCells count="10">
    <mergeCell ref="T2:X2"/>
    <mergeCell ref="A1:Y1"/>
    <mergeCell ref="A2:A3"/>
    <mergeCell ref="B2:B3"/>
    <mergeCell ref="C2:C3"/>
    <mergeCell ref="D2:D3"/>
    <mergeCell ref="Y2:Y3"/>
    <mergeCell ref="J2:N2"/>
    <mergeCell ref="O2:S2"/>
    <mergeCell ref="E2:I2"/>
  </mergeCells>
  <pageMargins left="0.7" right="0.7" top="0.75" bottom="0.75" header="0.3" footer="0.3"/>
  <pageSetup paperSize="9" orientation="portrait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N15"/>
  <sheetViews>
    <sheetView view="pageBreakPreview" zoomScale="70" zoomScaleNormal="100" zoomScaleSheetLayoutView="70" workbookViewId="0">
      <pane ySplit="3" topLeftCell="A4" activePane="bottomLeft" state="frozen"/>
      <selection pane="bottomLeft" activeCell="B5" sqref="B5"/>
    </sheetView>
  </sheetViews>
  <sheetFormatPr defaultRowHeight="15"/>
  <cols>
    <col min="1" max="1" width="6.28515625" style="7" customWidth="1"/>
    <col min="2" max="2" width="21.7109375" style="7" bestFit="1" customWidth="1"/>
    <col min="3" max="3" width="12.7109375" style="7" customWidth="1"/>
    <col min="4" max="4" width="11.42578125" style="141" customWidth="1"/>
    <col min="5" max="5" width="6.85546875" style="23" customWidth="1"/>
    <col min="6" max="6" width="7.5703125" style="23" customWidth="1"/>
    <col min="7" max="7" width="8" style="23" customWidth="1"/>
    <col min="8" max="8" width="6.140625" style="23" customWidth="1"/>
    <col min="9" max="9" width="7.5703125" style="23" customWidth="1"/>
    <col min="10" max="10" width="6.85546875" style="23" customWidth="1"/>
    <col min="11" max="11" width="6.140625" style="23" customWidth="1"/>
    <col min="12" max="12" width="6.85546875" style="23" customWidth="1"/>
    <col min="13" max="13" width="10.28515625" style="23" customWidth="1"/>
    <col min="14" max="14" width="8.85546875" style="23" customWidth="1"/>
    <col min="15" max="15" width="6.140625" style="23" customWidth="1"/>
    <col min="16" max="17" width="6.7109375" style="23" customWidth="1"/>
    <col min="18" max="19" width="8.85546875" style="23" customWidth="1"/>
    <col min="20" max="20" width="6.5703125" style="23" customWidth="1"/>
    <col min="21" max="21" width="7.140625" style="23" customWidth="1"/>
    <col min="22" max="22" width="6.140625" style="23" customWidth="1"/>
    <col min="23" max="24" width="8.85546875" style="23" customWidth="1"/>
    <col min="25" max="25" width="5.7109375" style="23" customWidth="1"/>
    <col min="26" max="27" width="5.42578125" style="23" customWidth="1"/>
    <col min="28" max="34" width="6.7109375" style="23" customWidth="1"/>
    <col min="35" max="35" width="5.42578125" style="23" customWidth="1"/>
    <col min="36" max="36" width="6" style="23" customWidth="1"/>
    <col min="37" max="39" width="8.85546875" style="23" customWidth="1"/>
    <col min="40" max="40" width="9.140625" style="12"/>
    <col min="41" max="16384" width="9.140625" style="7"/>
  </cols>
  <sheetData>
    <row r="1" spans="1:40" ht="21">
      <c r="A1" s="208" t="s">
        <v>101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  <c r="AF1" s="78"/>
      <c r="AG1" s="78"/>
      <c r="AH1" s="78"/>
      <c r="AI1" s="78"/>
      <c r="AJ1" s="78"/>
      <c r="AK1" s="78"/>
      <c r="AL1" s="78"/>
      <c r="AM1" s="78"/>
    </row>
    <row r="2" spans="1:40" s="13" customFormat="1" ht="165" customHeight="1">
      <c r="A2" s="251" t="s">
        <v>1</v>
      </c>
      <c r="B2" s="251" t="s">
        <v>2</v>
      </c>
      <c r="C2" s="251" t="s">
        <v>22</v>
      </c>
      <c r="D2" s="254" t="s">
        <v>80</v>
      </c>
      <c r="E2" s="232" t="s">
        <v>294</v>
      </c>
      <c r="F2" s="232"/>
      <c r="G2" s="232"/>
      <c r="H2" s="232"/>
      <c r="I2" s="232"/>
      <c r="J2" s="232" t="s">
        <v>281</v>
      </c>
      <c r="K2" s="232"/>
      <c r="L2" s="232"/>
      <c r="M2" s="232"/>
      <c r="N2" s="232"/>
      <c r="O2" s="232" t="s">
        <v>166</v>
      </c>
      <c r="P2" s="232"/>
      <c r="Q2" s="232"/>
      <c r="R2" s="232"/>
      <c r="S2" s="232"/>
      <c r="T2" s="232" t="s">
        <v>278</v>
      </c>
      <c r="U2" s="232"/>
      <c r="V2" s="232"/>
      <c r="W2" s="232"/>
      <c r="X2" s="232"/>
      <c r="Y2" s="232" t="s">
        <v>291</v>
      </c>
      <c r="Z2" s="232"/>
      <c r="AA2" s="232"/>
      <c r="AB2" s="232"/>
      <c r="AC2" s="232"/>
      <c r="AD2" s="232" t="s">
        <v>292</v>
      </c>
      <c r="AE2" s="232"/>
      <c r="AF2" s="232"/>
      <c r="AG2" s="232"/>
      <c r="AH2" s="232"/>
      <c r="AI2" s="210" t="s">
        <v>320</v>
      </c>
      <c r="AJ2" s="210"/>
      <c r="AK2" s="210"/>
      <c r="AL2" s="210"/>
      <c r="AM2" s="210"/>
      <c r="AN2" s="252" t="s">
        <v>226</v>
      </c>
    </row>
    <row r="3" spans="1:40" s="13" customFormat="1" ht="120">
      <c r="A3" s="251"/>
      <c r="B3" s="251"/>
      <c r="C3" s="251"/>
      <c r="D3" s="254"/>
      <c r="E3" s="41" t="s">
        <v>111</v>
      </c>
      <c r="F3" s="41" t="s">
        <v>112</v>
      </c>
      <c r="G3" s="41" t="s">
        <v>113</v>
      </c>
      <c r="H3" s="42" t="s">
        <v>94</v>
      </c>
      <c r="I3" s="54" t="s">
        <v>118</v>
      </c>
      <c r="J3" s="41" t="s">
        <v>111</v>
      </c>
      <c r="K3" s="41" t="s">
        <v>112</v>
      </c>
      <c r="L3" s="41" t="s">
        <v>113</v>
      </c>
      <c r="M3" s="42" t="s">
        <v>94</v>
      </c>
      <c r="N3" s="54" t="s">
        <v>118</v>
      </c>
      <c r="O3" s="41" t="s">
        <v>111</v>
      </c>
      <c r="P3" s="41" t="s">
        <v>112</v>
      </c>
      <c r="Q3" s="41" t="s">
        <v>113</v>
      </c>
      <c r="R3" s="42" t="s">
        <v>94</v>
      </c>
      <c r="S3" s="54" t="s">
        <v>118</v>
      </c>
      <c r="T3" s="41" t="s">
        <v>111</v>
      </c>
      <c r="U3" s="41" t="s">
        <v>112</v>
      </c>
      <c r="V3" s="41" t="s">
        <v>113</v>
      </c>
      <c r="W3" s="42" t="s">
        <v>94</v>
      </c>
      <c r="X3" s="54" t="s">
        <v>118</v>
      </c>
      <c r="Y3" s="41" t="s">
        <v>111</v>
      </c>
      <c r="Z3" s="41" t="s">
        <v>112</v>
      </c>
      <c r="AA3" s="41" t="s">
        <v>113</v>
      </c>
      <c r="AB3" s="42" t="s">
        <v>94</v>
      </c>
      <c r="AC3" s="54" t="s">
        <v>118</v>
      </c>
      <c r="AD3" s="41" t="s">
        <v>111</v>
      </c>
      <c r="AE3" s="41" t="s">
        <v>112</v>
      </c>
      <c r="AF3" s="41" t="s">
        <v>113</v>
      </c>
      <c r="AG3" s="42" t="s">
        <v>94</v>
      </c>
      <c r="AH3" s="54" t="s">
        <v>118</v>
      </c>
      <c r="AI3" s="41" t="s">
        <v>111</v>
      </c>
      <c r="AJ3" s="41" t="s">
        <v>112</v>
      </c>
      <c r="AK3" s="41" t="s">
        <v>113</v>
      </c>
      <c r="AL3" s="42" t="s">
        <v>94</v>
      </c>
      <c r="AM3" s="54" t="s">
        <v>118</v>
      </c>
      <c r="AN3" s="253"/>
    </row>
    <row r="4" spans="1:40" s="25" customFormat="1" ht="31.5" customHeight="1">
      <c r="A4" s="9">
        <v>1</v>
      </c>
      <c r="B4" s="52" t="s">
        <v>116</v>
      </c>
      <c r="C4" s="34" t="s">
        <v>117</v>
      </c>
      <c r="D4" s="139" t="s">
        <v>68</v>
      </c>
      <c r="E4" s="9">
        <v>8</v>
      </c>
      <c r="F4" s="9">
        <v>1</v>
      </c>
      <c r="G4" s="9">
        <v>1</v>
      </c>
      <c r="H4" s="10">
        <f>200*(E4+1-F4)*G4/E4</f>
        <v>200</v>
      </c>
      <c r="I4" s="2">
        <f>ROUNDUP(H4,0)</f>
        <v>200</v>
      </c>
      <c r="J4" s="10">
        <v>6</v>
      </c>
      <c r="K4" s="10">
        <v>3</v>
      </c>
      <c r="L4" s="10">
        <v>0.25</v>
      </c>
      <c r="M4" s="10">
        <f>200*(J4+1-K4)*L4/J4</f>
        <v>33.333333333333336</v>
      </c>
      <c r="N4" s="2">
        <f>ROUNDUP(M4,0)</f>
        <v>34</v>
      </c>
      <c r="O4" s="10">
        <v>6</v>
      </c>
      <c r="P4" s="10">
        <v>3</v>
      </c>
      <c r="Q4" s="10">
        <v>0.25</v>
      </c>
      <c r="R4" s="10">
        <f>200*(O4+1-P4)*Q4/O4</f>
        <v>33.333333333333336</v>
      </c>
      <c r="S4" s="2">
        <f>ROUNDUP(R4,0)</f>
        <v>34</v>
      </c>
      <c r="T4" s="34">
        <v>11</v>
      </c>
      <c r="U4" s="34">
        <v>1</v>
      </c>
      <c r="V4" s="34">
        <v>0.5</v>
      </c>
      <c r="W4" s="10">
        <f>200*(T4+1-U4)*V4/T4</f>
        <v>100</v>
      </c>
      <c r="X4" s="2">
        <f>ROUNDUP(W4,0)</f>
        <v>100</v>
      </c>
      <c r="Y4" s="34">
        <v>8</v>
      </c>
      <c r="Z4" s="34">
        <v>3</v>
      </c>
      <c r="AA4" s="34">
        <v>1</v>
      </c>
      <c r="AB4" s="10">
        <f>200*(Y4+1-Z4)*AA4/Y4</f>
        <v>150</v>
      </c>
      <c r="AC4" s="2">
        <f>ROUNDUP(AB4,0)</f>
        <v>150</v>
      </c>
      <c r="AD4" s="34">
        <v>6</v>
      </c>
      <c r="AE4" s="145">
        <v>1</v>
      </c>
      <c r="AF4" s="34">
        <v>1</v>
      </c>
      <c r="AG4" s="10">
        <f>200*(AD4+1-AE4)*AF4/AD4</f>
        <v>200</v>
      </c>
      <c r="AH4" s="2">
        <f>ROUNDUP(AG4,0)</f>
        <v>200</v>
      </c>
      <c r="AI4" s="34">
        <v>6</v>
      </c>
      <c r="AJ4" s="34" t="s">
        <v>40</v>
      </c>
      <c r="AK4" s="34">
        <v>1</v>
      </c>
      <c r="AL4" s="10">
        <v>0</v>
      </c>
      <c r="AM4" s="2">
        <f>ROUNDUP(AL4,0)</f>
        <v>0</v>
      </c>
      <c r="AN4" s="34">
        <f>LARGE(CHOOSE({1,2,3,4,5,6},N4,S4,X4,AC4,AH4,AM4),1)+LARGE(CHOOSE({1,2,3,4,5,6},N4,S4,X4,AC4,AH4,AM4),2)+I4</f>
        <v>550</v>
      </c>
    </row>
    <row r="5" spans="1:40" s="25" customFormat="1" ht="31.5" customHeight="1">
      <c r="A5" s="9">
        <v>2</v>
      </c>
      <c r="B5" s="8" t="s">
        <v>44</v>
      </c>
      <c r="C5" s="34" t="s">
        <v>66</v>
      </c>
      <c r="D5" s="72" t="s">
        <v>71</v>
      </c>
      <c r="E5" s="9">
        <v>8</v>
      </c>
      <c r="F5" s="9">
        <v>5</v>
      </c>
      <c r="G5" s="9">
        <v>1</v>
      </c>
      <c r="H5" s="10">
        <f>200*(E5+1-F5)*G5/E5</f>
        <v>100</v>
      </c>
      <c r="I5" s="2">
        <f>ROUNDUP(H5,0)</f>
        <v>100</v>
      </c>
      <c r="J5" s="10">
        <v>6</v>
      </c>
      <c r="K5" s="10">
        <v>5</v>
      </c>
      <c r="L5" s="10">
        <v>0.25</v>
      </c>
      <c r="M5" s="10">
        <f>200*(J5+1-K5)*L5/J5</f>
        <v>16.666666666666668</v>
      </c>
      <c r="N5" s="2">
        <f>ROUNDUP(M5,0)</f>
        <v>17</v>
      </c>
      <c r="O5" s="10">
        <v>6</v>
      </c>
      <c r="P5" s="10">
        <v>4</v>
      </c>
      <c r="Q5" s="10">
        <v>0.25</v>
      </c>
      <c r="R5" s="10">
        <f>200*(O5+1-P5)*Q5/O5</f>
        <v>25</v>
      </c>
      <c r="S5" s="2">
        <f>ROUNDUP(R5,0)</f>
        <v>25</v>
      </c>
      <c r="T5" s="34">
        <v>11</v>
      </c>
      <c r="U5" s="34">
        <v>3</v>
      </c>
      <c r="V5" s="34">
        <v>0.5</v>
      </c>
      <c r="W5" s="10">
        <f>200*(T5+1-U5)*V5/T5</f>
        <v>81.818181818181813</v>
      </c>
      <c r="X5" s="2">
        <f>ROUNDUP(W5,0)</f>
        <v>82</v>
      </c>
      <c r="Y5" s="34">
        <v>8</v>
      </c>
      <c r="Z5" s="34">
        <v>4</v>
      </c>
      <c r="AA5" s="34">
        <v>1</v>
      </c>
      <c r="AB5" s="10">
        <f>200*(Y5+1-Z5)*AA5/Y5</f>
        <v>125</v>
      </c>
      <c r="AC5" s="2">
        <f>ROUNDUP(AB5,0)</f>
        <v>125</v>
      </c>
      <c r="AD5" s="34">
        <v>6</v>
      </c>
      <c r="AE5" s="34">
        <v>1</v>
      </c>
      <c r="AF5" s="34">
        <v>1</v>
      </c>
      <c r="AG5" s="10">
        <f>200*(AD5+1-AE5)*AF5/AD5</f>
        <v>200</v>
      </c>
      <c r="AH5" s="2">
        <f>ROUNDUP(AG5,0)</f>
        <v>200</v>
      </c>
      <c r="AI5" s="34">
        <v>6</v>
      </c>
      <c r="AJ5" s="34">
        <v>2</v>
      </c>
      <c r="AK5" s="34">
        <v>1</v>
      </c>
      <c r="AL5" s="10">
        <f>200*(AI5+1-AJ5)*AK5/AI5</f>
        <v>166.66666666666666</v>
      </c>
      <c r="AM5" s="2">
        <f>ROUNDUP(AL5,0)</f>
        <v>167</v>
      </c>
      <c r="AN5" s="34">
        <f>LARGE(CHOOSE({1,2,3,4,5,6},N5,S5,X5,AC5,AH5,AM5),1)+LARGE(CHOOSE({1,2,3,4,5,6},N5,S5,X5,AC5,AH5,AM5),2)+I5</f>
        <v>467</v>
      </c>
    </row>
    <row r="6" spans="1:40" s="25" customFormat="1" ht="31.5" customHeight="1">
      <c r="A6" s="9">
        <v>3</v>
      </c>
      <c r="B6" s="132" t="s">
        <v>268</v>
      </c>
      <c r="C6" s="48" t="s">
        <v>45</v>
      </c>
      <c r="D6" s="79" t="s">
        <v>78</v>
      </c>
      <c r="E6" s="9">
        <v>8</v>
      </c>
      <c r="F6" s="10">
        <v>3</v>
      </c>
      <c r="G6" s="9">
        <v>1</v>
      </c>
      <c r="H6" s="10">
        <f>200*(E6+1-F6)*G6/E6</f>
        <v>150</v>
      </c>
      <c r="I6" s="2">
        <f>ROUNDUP(H6,0)</f>
        <v>150</v>
      </c>
      <c r="J6" s="10">
        <v>6</v>
      </c>
      <c r="K6" s="10" t="s">
        <v>40</v>
      </c>
      <c r="L6" s="10">
        <v>0.25</v>
      </c>
      <c r="M6" s="10">
        <v>0</v>
      </c>
      <c r="N6" s="2">
        <f>ROUNDUP(M6,0)</f>
        <v>0</v>
      </c>
      <c r="O6" s="10">
        <v>6</v>
      </c>
      <c r="P6" s="10" t="s">
        <v>40</v>
      </c>
      <c r="Q6" s="10">
        <v>0.25</v>
      </c>
      <c r="R6" s="10">
        <v>0</v>
      </c>
      <c r="S6" s="2">
        <f>ROUNDUP(R6,0)</f>
        <v>0</v>
      </c>
      <c r="T6" s="48">
        <v>11</v>
      </c>
      <c r="U6" s="22">
        <v>6</v>
      </c>
      <c r="V6" s="34">
        <v>0.5</v>
      </c>
      <c r="W6" s="10">
        <f>200*(T6+1-U6)*V6/T6</f>
        <v>54.545454545454547</v>
      </c>
      <c r="X6" s="2">
        <f>ROUNDUP(W6,0)</f>
        <v>55</v>
      </c>
      <c r="Y6" s="34">
        <v>8</v>
      </c>
      <c r="Z6" s="22">
        <v>6</v>
      </c>
      <c r="AA6" s="34">
        <v>1</v>
      </c>
      <c r="AB6" s="10">
        <f>200*(Y6+1-Z6)*AA6/Y6</f>
        <v>75</v>
      </c>
      <c r="AC6" s="2">
        <f>ROUNDUP(AB6,0)</f>
        <v>75</v>
      </c>
      <c r="AD6" s="34">
        <v>6</v>
      </c>
      <c r="AE6" s="22">
        <v>2</v>
      </c>
      <c r="AF6" s="34">
        <v>1</v>
      </c>
      <c r="AG6" s="10">
        <f>200*(AD6+1-AE6)*AF6/AD6</f>
        <v>166.66666666666666</v>
      </c>
      <c r="AH6" s="2">
        <f>ROUNDUP(AG6,0)</f>
        <v>167</v>
      </c>
      <c r="AI6" s="34">
        <v>6</v>
      </c>
      <c r="AJ6" s="34">
        <v>4</v>
      </c>
      <c r="AK6" s="34">
        <v>1</v>
      </c>
      <c r="AL6" s="10">
        <f>200*(AI6+1-AJ6)*AK6/AI6</f>
        <v>100</v>
      </c>
      <c r="AM6" s="2">
        <f>ROUNDUP(AL6,0)</f>
        <v>100</v>
      </c>
      <c r="AN6" s="34">
        <f>LARGE(CHOOSE({1,2,3,4,5,6},N6,S6,X6,AC6,AH6,AM6),1)+LARGE(CHOOSE({1,2,3,4,5,6},N6,S6,X6,AC6,AH6,AM6),2)+I6</f>
        <v>417</v>
      </c>
    </row>
    <row r="7" spans="1:40" s="25" customFormat="1" ht="31.5" customHeight="1">
      <c r="A7" s="9">
        <v>4</v>
      </c>
      <c r="B7" s="55" t="s">
        <v>159</v>
      </c>
      <c r="C7" s="34" t="s">
        <v>87</v>
      </c>
      <c r="D7" s="72" t="s">
        <v>68</v>
      </c>
      <c r="E7" s="9">
        <v>8</v>
      </c>
      <c r="F7" s="48">
        <v>2</v>
      </c>
      <c r="G7" s="9">
        <v>1</v>
      </c>
      <c r="H7" s="10">
        <f>200*(E7+1-F7)*G7/E7</f>
        <v>175</v>
      </c>
      <c r="I7" s="2">
        <f>ROUNDUP(H7,0)</f>
        <v>175</v>
      </c>
      <c r="J7" s="10">
        <v>6</v>
      </c>
      <c r="K7" s="10" t="s">
        <v>40</v>
      </c>
      <c r="L7" s="10">
        <v>0.25</v>
      </c>
      <c r="M7" s="10">
        <v>0</v>
      </c>
      <c r="N7" s="2">
        <f>ROUNDUP(M7,0)</f>
        <v>0</v>
      </c>
      <c r="O7" s="10">
        <v>6</v>
      </c>
      <c r="P7" s="10" t="s">
        <v>40</v>
      </c>
      <c r="Q7" s="10">
        <v>0.25</v>
      </c>
      <c r="R7" s="10">
        <v>0</v>
      </c>
      <c r="S7" s="2">
        <f>ROUNDUP(R7,0)</f>
        <v>0</v>
      </c>
      <c r="T7" s="34">
        <v>11</v>
      </c>
      <c r="U7" s="34">
        <v>5</v>
      </c>
      <c r="V7" s="34">
        <v>0.5</v>
      </c>
      <c r="W7" s="10">
        <f>200*(T7+1-U7)*V7/T7</f>
        <v>63.636363636363633</v>
      </c>
      <c r="X7" s="2">
        <f>ROUNDUP(W7,0)</f>
        <v>64</v>
      </c>
      <c r="Y7" s="34">
        <v>8</v>
      </c>
      <c r="Z7" s="34">
        <v>2</v>
      </c>
      <c r="AA7" s="34">
        <v>1</v>
      </c>
      <c r="AB7" s="10">
        <f>200*(Y7+1-Z7)*AA7/Y7</f>
        <v>175</v>
      </c>
      <c r="AC7" s="2">
        <f>ROUNDUP(AB7,0)</f>
        <v>175</v>
      </c>
      <c r="AD7" s="34">
        <v>6</v>
      </c>
      <c r="AE7" s="145">
        <v>6</v>
      </c>
      <c r="AF7" s="34">
        <v>1</v>
      </c>
      <c r="AG7" s="10">
        <f>200*(AD7+1-AE7)*AF7/AD7</f>
        <v>33.333333333333336</v>
      </c>
      <c r="AH7" s="2">
        <f>ROUNDUP(AG7,0)</f>
        <v>34</v>
      </c>
      <c r="AI7" s="34">
        <v>6</v>
      </c>
      <c r="AJ7" s="34" t="s">
        <v>40</v>
      </c>
      <c r="AK7" s="34">
        <v>1</v>
      </c>
      <c r="AL7" s="10">
        <v>0</v>
      </c>
      <c r="AM7" s="2">
        <f>ROUNDUP(AL7,0)</f>
        <v>0</v>
      </c>
      <c r="AN7" s="34">
        <f>LARGE(CHOOSE({1,2,3,4,5,6},N7,S7,X7,AC7,AH7,AM7),1)+LARGE(CHOOSE({1,2,3,4,5,6},N7,S7,X7,AC7,AH7,AM7),2)+I7</f>
        <v>414</v>
      </c>
    </row>
    <row r="8" spans="1:40" s="25" customFormat="1" ht="31.5" customHeight="1">
      <c r="A8" s="9">
        <v>5</v>
      </c>
      <c r="B8" s="52" t="s">
        <v>171</v>
      </c>
      <c r="C8" s="3" t="s">
        <v>194</v>
      </c>
      <c r="D8" s="139" t="s">
        <v>74</v>
      </c>
      <c r="E8" s="9">
        <v>8</v>
      </c>
      <c r="F8" s="9">
        <v>4</v>
      </c>
      <c r="G8" s="9">
        <v>1</v>
      </c>
      <c r="H8" s="10">
        <f>200*(E8+1-F8)*G8/E8</f>
        <v>125</v>
      </c>
      <c r="I8" s="2">
        <f>ROUNDUP(H8,0)</f>
        <v>125</v>
      </c>
      <c r="J8" s="10">
        <v>6</v>
      </c>
      <c r="K8" s="10" t="s">
        <v>40</v>
      </c>
      <c r="L8" s="10">
        <v>0.25</v>
      </c>
      <c r="M8" s="10">
        <v>0</v>
      </c>
      <c r="N8" s="2">
        <f>ROUNDUP(M8,0)</f>
        <v>0</v>
      </c>
      <c r="O8" s="10">
        <v>6</v>
      </c>
      <c r="P8" s="10" t="s">
        <v>40</v>
      </c>
      <c r="Q8" s="10">
        <v>0.25</v>
      </c>
      <c r="R8" s="10">
        <v>0</v>
      </c>
      <c r="S8" s="2">
        <f>ROUNDUP(R8,0)</f>
        <v>0</v>
      </c>
      <c r="T8" s="34">
        <v>11</v>
      </c>
      <c r="U8" s="22">
        <v>8</v>
      </c>
      <c r="V8" s="34">
        <v>0.5</v>
      </c>
      <c r="W8" s="10">
        <f>200*(T8+1-U8)*V8/T8</f>
        <v>36.363636363636367</v>
      </c>
      <c r="X8" s="2">
        <f>ROUNDUP(W8,0)</f>
        <v>37</v>
      </c>
      <c r="Y8" s="34">
        <v>8</v>
      </c>
      <c r="Z8" s="22" t="s">
        <v>40</v>
      </c>
      <c r="AA8" s="34">
        <v>1</v>
      </c>
      <c r="AB8" s="10">
        <v>0</v>
      </c>
      <c r="AC8" s="2">
        <f>ROUNDUP(AB8,0)</f>
        <v>0</v>
      </c>
      <c r="AD8" s="34">
        <v>6</v>
      </c>
      <c r="AE8" s="22">
        <v>5</v>
      </c>
      <c r="AF8" s="34">
        <v>1</v>
      </c>
      <c r="AG8" s="10">
        <f>200*(AD8+1-AE8)*AF8/AD8</f>
        <v>66.666666666666671</v>
      </c>
      <c r="AH8" s="2">
        <f>ROUNDUP(AG8,0)</f>
        <v>67</v>
      </c>
      <c r="AI8" s="34">
        <v>6</v>
      </c>
      <c r="AJ8" s="34">
        <v>1</v>
      </c>
      <c r="AK8" s="34">
        <v>1</v>
      </c>
      <c r="AL8" s="10">
        <f>200*(AI8+1-AJ8)*AK8/AI8</f>
        <v>200</v>
      </c>
      <c r="AM8" s="2">
        <f>ROUNDUP(AL8,0)</f>
        <v>200</v>
      </c>
      <c r="AN8" s="34">
        <f>LARGE(CHOOSE({1,2,3,4,5,6},N8,S8,X8,AC8,AH8,AM8),1)+LARGE(CHOOSE({1,2,3,4,5,6},N8,S8,X8,AC8,AH8,AM8),2)+I8</f>
        <v>392</v>
      </c>
    </row>
    <row r="9" spans="1:40" s="25" customFormat="1" ht="31.5" customHeight="1">
      <c r="A9" s="9">
        <v>6</v>
      </c>
      <c r="B9" s="52" t="s">
        <v>155</v>
      </c>
      <c r="C9" s="113" t="s">
        <v>214</v>
      </c>
      <c r="D9" s="139" t="s">
        <v>74</v>
      </c>
      <c r="E9" s="9">
        <v>8</v>
      </c>
      <c r="F9" s="9">
        <v>6</v>
      </c>
      <c r="G9" s="9">
        <v>1</v>
      </c>
      <c r="H9" s="10">
        <f>200*(E9+1-F9)*G9/E9</f>
        <v>75</v>
      </c>
      <c r="I9" s="2">
        <f>ROUNDUP(H9,0)</f>
        <v>75</v>
      </c>
      <c r="J9" s="10">
        <v>6</v>
      </c>
      <c r="K9" s="10" t="s">
        <v>40</v>
      </c>
      <c r="L9" s="10">
        <v>0.25</v>
      </c>
      <c r="M9" s="10">
        <v>0</v>
      </c>
      <c r="N9" s="2">
        <f>ROUNDUP(M9,0)</f>
        <v>0</v>
      </c>
      <c r="O9" s="10">
        <v>6</v>
      </c>
      <c r="P9" s="10" t="s">
        <v>40</v>
      </c>
      <c r="Q9" s="10">
        <v>0.25</v>
      </c>
      <c r="R9" s="10">
        <v>0</v>
      </c>
      <c r="S9" s="2">
        <f>ROUNDUP(R9,0)</f>
        <v>0</v>
      </c>
      <c r="T9" s="34">
        <v>11</v>
      </c>
      <c r="U9" s="22">
        <v>4</v>
      </c>
      <c r="V9" s="34">
        <v>0.5</v>
      </c>
      <c r="W9" s="10">
        <f>200*(T9+1-U9)*V9/T9</f>
        <v>72.727272727272734</v>
      </c>
      <c r="X9" s="2">
        <f>ROUNDUP(W9,0)</f>
        <v>73</v>
      </c>
      <c r="Y9" s="34">
        <v>8</v>
      </c>
      <c r="Z9" s="22" t="s">
        <v>40</v>
      </c>
      <c r="AA9" s="34">
        <v>1</v>
      </c>
      <c r="AB9" s="10">
        <v>0</v>
      </c>
      <c r="AC9" s="2">
        <f>ROUNDUP(AB9,0)</f>
        <v>0</v>
      </c>
      <c r="AD9" s="34">
        <v>6</v>
      </c>
      <c r="AE9" s="22">
        <v>6</v>
      </c>
      <c r="AF9" s="34">
        <v>1</v>
      </c>
      <c r="AG9" s="10">
        <f>200*(AD9+1-AE9)*AF9/AD9</f>
        <v>33.333333333333336</v>
      </c>
      <c r="AH9" s="2">
        <f>ROUNDUP(AG9,0)</f>
        <v>34</v>
      </c>
      <c r="AI9" s="34">
        <v>6</v>
      </c>
      <c r="AJ9" s="165">
        <v>3</v>
      </c>
      <c r="AK9" s="34">
        <v>1</v>
      </c>
      <c r="AL9" s="10">
        <f>200*(AI9+1-AJ9)*AK9/AI9</f>
        <v>133.33333333333334</v>
      </c>
      <c r="AM9" s="2">
        <f>ROUNDUP(AL9,0)</f>
        <v>134</v>
      </c>
      <c r="AN9" s="34">
        <f>LARGE(CHOOSE({1,2,3,4,5,6},N9,S9,X9,AC9,AH9,AM9),1)+LARGE(CHOOSE({1,2,3,4,5,6},N9,S9,X9,AC9,AH9,AM9),2)+I9</f>
        <v>282</v>
      </c>
    </row>
    <row r="10" spans="1:40" s="25" customFormat="1" ht="29.25" customHeight="1">
      <c r="A10" s="9">
        <v>7</v>
      </c>
      <c r="B10" s="8" t="s">
        <v>106</v>
      </c>
      <c r="C10" s="34" t="s">
        <v>19</v>
      </c>
      <c r="D10" s="72" t="s">
        <v>79</v>
      </c>
      <c r="E10" s="9">
        <v>8</v>
      </c>
      <c r="F10" s="9" t="s">
        <v>40</v>
      </c>
      <c r="G10" s="9">
        <v>1</v>
      </c>
      <c r="H10" s="10">
        <v>0</v>
      </c>
      <c r="I10" s="2">
        <f>ROUNDUP(H10,0)</f>
        <v>0</v>
      </c>
      <c r="J10" s="10">
        <v>6</v>
      </c>
      <c r="K10" s="10">
        <v>1</v>
      </c>
      <c r="L10" s="10">
        <v>0.25</v>
      </c>
      <c r="M10" s="10">
        <f>200*(J10+1-K10)*L10/J10</f>
        <v>50</v>
      </c>
      <c r="N10" s="2">
        <f>ROUNDUP(M10,0)</f>
        <v>50</v>
      </c>
      <c r="O10" s="10">
        <v>6</v>
      </c>
      <c r="P10" s="10">
        <v>2</v>
      </c>
      <c r="Q10" s="10">
        <v>0.25</v>
      </c>
      <c r="R10" s="10">
        <f>200*(O10+1-P10)*Q10/O10</f>
        <v>41.666666666666664</v>
      </c>
      <c r="S10" s="2">
        <f>ROUNDUP(R10,0)</f>
        <v>42</v>
      </c>
      <c r="T10" s="34">
        <v>11</v>
      </c>
      <c r="U10" s="34">
        <v>10</v>
      </c>
      <c r="V10" s="34">
        <v>0.5</v>
      </c>
      <c r="W10" s="37" t="s">
        <v>275</v>
      </c>
      <c r="X10" s="2">
        <v>0</v>
      </c>
      <c r="Y10" s="34">
        <v>8</v>
      </c>
      <c r="Z10" s="34">
        <v>1</v>
      </c>
      <c r="AA10" s="34">
        <v>1</v>
      </c>
      <c r="AB10" s="10">
        <f>200*(Y10+1-Z10)*AA10/Y10</f>
        <v>200</v>
      </c>
      <c r="AC10" s="2">
        <f>ROUNDUP(AB10,0)</f>
        <v>200</v>
      </c>
      <c r="AD10" s="34">
        <v>6</v>
      </c>
      <c r="AE10" s="145">
        <v>5</v>
      </c>
      <c r="AF10" s="34">
        <v>1</v>
      </c>
      <c r="AG10" s="10">
        <f>200*(AD10+1-AE10)*AF10/AD10</f>
        <v>66.666666666666671</v>
      </c>
      <c r="AH10" s="2">
        <f>ROUNDUP(AG10,0)</f>
        <v>67</v>
      </c>
      <c r="AI10" s="34">
        <v>6</v>
      </c>
      <c r="AJ10" s="34" t="s">
        <v>40</v>
      </c>
      <c r="AK10" s="34">
        <v>1</v>
      </c>
      <c r="AL10" s="10">
        <v>0</v>
      </c>
      <c r="AM10" s="2">
        <f>ROUNDUP(AL10,0)</f>
        <v>0</v>
      </c>
      <c r="AN10" s="34">
        <f>LARGE(CHOOSE({1,2,3,4,5,6},N10,S10,X10,AC10,AH10,AM10),1)+LARGE(CHOOSE({1,2,3,4,5,6},N10,S10,X10,AC10,AH10,AM10),2)+I10</f>
        <v>267</v>
      </c>
    </row>
    <row r="11" spans="1:40" s="131" customFormat="1" ht="29.25" customHeight="1">
      <c r="A11" s="9">
        <v>8</v>
      </c>
      <c r="B11" s="8" t="s">
        <v>100</v>
      </c>
      <c r="C11" s="34" t="s">
        <v>10</v>
      </c>
      <c r="D11" s="72" t="s">
        <v>78</v>
      </c>
      <c r="E11" s="9">
        <v>8</v>
      </c>
      <c r="F11" s="9">
        <v>8</v>
      </c>
      <c r="G11" s="9">
        <v>1</v>
      </c>
      <c r="H11" s="10">
        <f>200*(E11+1-F11)*G11/E11</f>
        <v>25</v>
      </c>
      <c r="I11" s="2">
        <f>ROUNDUP(H11,0)</f>
        <v>25</v>
      </c>
      <c r="J11" s="10">
        <v>6</v>
      </c>
      <c r="K11" s="10" t="s">
        <v>40</v>
      </c>
      <c r="L11" s="10">
        <v>0.25</v>
      </c>
      <c r="M11" s="10">
        <v>0</v>
      </c>
      <c r="N11" s="2">
        <f>ROUNDUP(M11,0)</f>
        <v>0</v>
      </c>
      <c r="O11" s="10">
        <v>6</v>
      </c>
      <c r="P11" s="10">
        <v>6</v>
      </c>
      <c r="Q11" s="10">
        <v>0.25</v>
      </c>
      <c r="R11" s="10">
        <f>200*(O11+1-P11)*Q11/O11</f>
        <v>8.3333333333333339</v>
      </c>
      <c r="S11" s="2">
        <f>ROUNDUP(R11,0)</f>
        <v>9</v>
      </c>
      <c r="T11" s="34">
        <v>11</v>
      </c>
      <c r="U11" s="34">
        <v>7</v>
      </c>
      <c r="V11" s="34">
        <v>0.5</v>
      </c>
      <c r="W11" s="10">
        <f>200*(T11+1-U11)*V11/T11</f>
        <v>45.454545454545453</v>
      </c>
      <c r="X11" s="2">
        <f>ROUNDUP(W11,0)</f>
        <v>46</v>
      </c>
      <c r="Y11" s="34">
        <v>8</v>
      </c>
      <c r="Z11" s="34">
        <v>5</v>
      </c>
      <c r="AA11" s="34">
        <v>1</v>
      </c>
      <c r="AB11" s="10">
        <f>200*(Y11+1-Z11)*AA11/Y11</f>
        <v>100</v>
      </c>
      <c r="AC11" s="2">
        <f>ROUNDUP(AB11,0)</f>
        <v>100</v>
      </c>
      <c r="AD11" s="34">
        <v>6</v>
      </c>
      <c r="AE11" s="34">
        <v>3</v>
      </c>
      <c r="AF11" s="34">
        <v>1</v>
      </c>
      <c r="AG11" s="10">
        <f>200*(AD11+1-AE11)*AF11/AD11</f>
        <v>133.33333333333334</v>
      </c>
      <c r="AH11" s="2">
        <f>ROUNDUP(AG11,0)</f>
        <v>134</v>
      </c>
      <c r="AI11" s="34">
        <v>6</v>
      </c>
      <c r="AJ11" s="34">
        <v>5</v>
      </c>
      <c r="AK11" s="34">
        <v>1</v>
      </c>
      <c r="AL11" s="10">
        <f>200*(AI11+1-AJ11)*AK11/AI11</f>
        <v>66.666666666666671</v>
      </c>
      <c r="AM11" s="2">
        <f>ROUNDUP(AL11,0)</f>
        <v>67</v>
      </c>
      <c r="AN11" s="34">
        <f>LARGE(CHOOSE({1,2,3,4,5,6},N11,S11,X11,AC11,AH11,AM11),1)+LARGE(CHOOSE({1,2,3,4,5,6},N11,S11,X11,AC11,AH11,AM11),2)+I11</f>
        <v>259</v>
      </c>
    </row>
    <row r="12" spans="1:40" s="126" customFormat="1" ht="29.25" customHeight="1">
      <c r="A12" s="9">
        <v>9</v>
      </c>
      <c r="B12" s="52" t="s">
        <v>115</v>
      </c>
      <c r="C12" s="34" t="s">
        <v>12</v>
      </c>
      <c r="D12" s="139" t="s">
        <v>78</v>
      </c>
      <c r="E12" s="9">
        <v>8</v>
      </c>
      <c r="F12" s="9">
        <v>7</v>
      </c>
      <c r="G12" s="9">
        <v>1</v>
      </c>
      <c r="H12" s="10">
        <f>200*(E12+1-F12)*G12/E12</f>
        <v>50</v>
      </c>
      <c r="I12" s="2">
        <f>ROUNDUP(H12,0)</f>
        <v>50</v>
      </c>
      <c r="J12" s="10">
        <v>6</v>
      </c>
      <c r="K12" s="10">
        <v>6</v>
      </c>
      <c r="L12" s="10">
        <v>0.25</v>
      </c>
      <c r="M12" s="10">
        <f>200*(J12+1-K12)*L12/J12</f>
        <v>8.3333333333333339</v>
      </c>
      <c r="N12" s="2">
        <f>ROUNDUP(M12,0)</f>
        <v>9</v>
      </c>
      <c r="O12" s="10">
        <v>6</v>
      </c>
      <c r="P12" s="10">
        <v>5</v>
      </c>
      <c r="Q12" s="10">
        <v>0.25</v>
      </c>
      <c r="R12" s="10">
        <f>200*(O12+1-P12)*Q12/O12</f>
        <v>16.666666666666668</v>
      </c>
      <c r="S12" s="2">
        <f>ROUNDUP(R12,0)</f>
        <v>17</v>
      </c>
      <c r="T12" s="34">
        <v>11</v>
      </c>
      <c r="U12" s="34">
        <v>9</v>
      </c>
      <c r="V12" s="34">
        <v>0.5</v>
      </c>
      <c r="W12" s="10">
        <f>200*(T12+1-U12)*V12/T12</f>
        <v>27.272727272727273</v>
      </c>
      <c r="X12" s="2">
        <f>ROUNDUP(W12,0)</f>
        <v>28</v>
      </c>
      <c r="Y12" s="34">
        <v>8</v>
      </c>
      <c r="Z12" s="34">
        <v>7</v>
      </c>
      <c r="AA12" s="34">
        <v>1</v>
      </c>
      <c r="AB12" s="10">
        <f>200*(Y12+1-Z12)*AA12/Y12</f>
        <v>50</v>
      </c>
      <c r="AC12" s="2">
        <f>ROUNDUP(AB12,0)</f>
        <v>50</v>
      </c>
      <c r="AD12" s="34">
        <v>6</v>
      </c>
      <c r="AE12" s="34">
        <v>4</v>
      </c>
      <c r="AF12" s="34">
        <v>1</v>
      </c>
      <c r="AG12" s="10">
        <f>200*(AD12+1-AE12)*AF12/AD12</f>
        <v>100</v>
      </c>
      <c r="AH12" s="2">
        <f>ROUNDUP(AG12,0)</f>
        <v>100</v>
      </c>
      <c r="AI12" s="34">
        <v>6</v>
      </c>
      <c r="AJ12" s="22">
        <v>6</v>
      </c>
      <c r="AK12" s="34">
        <v>1</v>
      </c>
      <c r="AL12" s="10">
        <f>200*(AI12+1-AJ12)*AK12/AI12</f>
        <v>33.333333333333336</v>
      </c>
      <c r="AM12" s="2">
        <f>ROUNDUP(AL12,0)</f>
        <v>34</v>
      </c>
      <c r="AN12" s="34">
        <f>LARGE(CHOOSE({1,2,3,4,5,6},N12,S12,X12,AC12,AH12,AM12),1)+LARGE(CHOOSE({1,2,3,4,5,6},N12,S12,X12,AC12,AH12,AM12),2)+I12</f>
        <v>200</v>
      </c>
    </row>
    <row r="13" spans="1:40" ht="29.25" customHeight="1">
      <c r="A13" s="9">
        <v>10</v>
      </c>
      <c r="B13" s="8" t="s">
        <v>89</v>
      </c>
      <c r="C13" s="34" t="s">
        <v>90</v>
      </c>
      <c r="D13" s="72" t="s">
        <v>68</v>
      </c>
      <c r="E13" s="9">
        <v>8</v>
      </c>
      <c r="F13" s="9" t="s">
        <v>40</v>
      </c>
      <c r="G13" s="9">
        <v>1</v>
      </c>
      <c r="H13" s="10">
        <v>0</v>
      </c>
      <c r="I13" s="2">
        <f>ROUNDUP(H13,0)</f>
        <v>0</v>
      </c>
      <c r="J13" s="10">
        <v>6</v>
      </c>
      <c r="K13" s="10">
        <v>4</v>
      </c>
      <c r="L13" s="10">
        <v>0.25</v>
      </c>
      <c r="M13" s="10">
        <f>200*(J13+1-K13)*L13/J13</f>
        <v>25</v>
      </c>
      <c r="N13" s="2">
        <f>ROUNDUP(M13,0)</f>
        <v>25</v>
      </c>
      <c r="O13" s="10">
        <v>6</v>
      </c>
      <c r="P13" s="10" t="s">
        <v>40</v>
      </c>
      <c r="Q13" s="10">
        <v>0.25</v>
      </c>
      <c r="R13" s="10">
        <v>0</v>
      </c>
      <c r="S13" s="2">
        <f>ROUNDUP(R13,0)</f>
        <v>0</v>
      </c>
      <c r="T13" s="34">
        <v>11</v>
      </c>
      <c r="U13" s="34">
        <v>2</v>
      </c>
      <c r="V13" s="34">
        <v>0.5</v>
      </c>
      <c r="W13" s="10">
        <f>200*(T13+1-U13)*V13/T13</f>
        <v>90.909090909090907</v>
      </c>
      <c r="X13" s="2">
        <f>ROUNDUP(W13,0)</f>
        <v>91</v>
      </c>
      <c r="Y13" s="34">
        <v>8</v>
      </c>
      <c r="Z13" s="34" t="s">
        <v>40</v>
      </c>
      <c r="AA13" s="34">
        <v>1</v>
      </c>
      <c r="AB13" s="10">
        <v>0</v>
      </c>
      <c r="AC13" s="2">
        <f>ROUNDUP(AB13,0)</f>
        <v>0</v>
      </c>
      <c r="AD13" s="34">
        <v>6</v>
      </c>
      <c r="AE13" s="34" t="s">
        <v>40</v>
      </c>
      <c r="AF13" s="34">
        <v>1</v>
      </c>
      <c r="AG13" s="10">
        <v>0</v>
      </c>
      <c r="AH13" s="2">
        <f>ROUNDUP(AG13,0)</f>
        <v>0</v>
      </c>
      <c r="AI13" s="34">
        <v>6</v>
      </c>
      <c r="AJ13" s="165" t="s">
        <v>40</v>
      </c>
      <c r="AK13" s="34">
        <v>1</v>
      </c>
      <c r="AL13" s="10">
        <v>0</v>
      </c>
      <c r="AM13" s="2">
        <f>ROUNDUP(AL13,0)</f>
        <v>0</v>
      </c>
      <c r="AN13" s="34">
        <f>LARGE(CHOOSE({1,2,3,4,5,6},N13,S13,X13,AC13,AH13,AM13),1)+LARGE(CHOOSE({1,2,3,4,5,6},N13,S13,X13,AC13,AH13,AM13),2)+I13</f>
        <v>116</v>
      </c>
    </row>
    <row r="14" spans="1:40" ht="29.25" customHeight="1">
      <c r="A14" s="9">
        <v>11</v>
      </c>
      <c r="B14" s="8" t="s">
        <v>123</v>
      </c>
      <c r="C14" s="34" t="s">
        <v>8</v>
      </c>
      <c r="D14" s="72" t="s">
        <v>68</v>
      </c>
      <c r="E14" s="9">
        <v>8</v>
      </c>
      <c r="F14" s="9" t="s">
        <v>40</v>
      </c>
      <c r="G14" s="9">
        <v>1</v>
      </c>
      <c r="H14" s="10">
        <v>0</v>
      </c>
      <c r="I14" s="2">
        <f>ROUNDUP(H14,0)</f>
        <v>0</v>
      </c>
      <c r="J14" s="10">
        <v>6</v>
      </c>
      <c r="K14" s="10">
        <v>2</v>
      </c>
      <c r="L14" s="10">
        <v>0.25</v>
      </c>
      <c r="M14" s="10">
        <f>200*(J14+1-K14)*L14/J14</f>
        <v>41.666666666666664</v>
      </c>
      <c r="N14" s="2">
        <f>ROUNDUP(M14,0)</f>
        <v>42</v>
      </c>
      <c r="O14" s="10">
        <v>6</v>
      </c>
      <c r="P14" s="10">
        <v>1</v>
      </c>
      <c r="Q14" s="10">
        <v>0.25</v>
      </c>
      <c r="R14" s="10">
        <f>200*(O14+1-P14)*Q14/O14</f>
        <v>50</v>
      </c>
      <c r="S14" s="2">
        <f>ROUNDUP(R14,0)</f>
        <v>50</v>
      </c>
      <c r="T14" s="34">
        <v>11</v>
      </c>
      <c r="U14" s="34" t="s">
        <v>40</v>
      </c>
      <c r="V14" s="34">
        <v>0.5</v>
      </c>
      <c r="W14" s="10">
        <v>0</v>
      </c>
      <c r="X14" s="2">
        <f>ROUNDUP(W14,0)</f>
        <v>0</v>
      </c>
      <c r="Y14" s="34">
        <v>8</v>
      </c>
      <c r="Z14" s="34" t="s">
        <v>40</v>
      </c>
      <c r="AA14" s="34">
        <v>1</v>
      </c>
      <c r="AB14" s="10">
        <v>0</v>
      </c>
      <c r="AC14" s="2">
        <f>ROUNDUP(AB14,0)</f>
        <v>0</v>
      </c>
      <c r="AD14" s="34">
        <v>6</v>
      </c>
      <c r="AE14" s="34" t="s">
        <v>40</v>
      </c>
      <c r="AF14" s="34">
        <v>1</v>
      </c>
      <c r="AG14" s="10">
        <v>0</v>
      </c>
      <c r="AH14" s="2">
        <f>ROUNDUP(AG14,0)</f>
        <v>0</v>
      </c>
      <c r="AI14" s="34">
        <v>6</v>
      </c>
      <c r="AJ14" s="22" t="s">
        <v>40</v>
      </c>
      <c r="AK14" s="34">
        <v>1</v>
      </c>
      <c r="AL14" s="10">
        <v>0</v>
      </c>
      <c r="AM14" s="2">
        <f>ROUNDUP(AL14,0)</f>
        <v>0</v>
      </c>
      <c r="AN14" s="34">
        <f>LARGE(CHOOSE({1,2,3,4,5,6},N14,S14,X14,AC14,AH14,AM14),1)+LARGE(CHOOSE({1,2,3,4,5,6},N14,S14,X14,AC14,AH14,AM14),2)+I14</f>
        <v>92</v>
      </c>
    </row>
    <row r="15" spans="1:40" ht="30" customHeight="1">
      <c r="A15" s="9">
        <v>12</v>
      </c>
      <c r="B15" s="136" t="s">
        <v>156</v>
      </c>
      <c r="C15" s="138" t="s">
        <v>157</v>
      </c>
      <c r="D15" s="140" t="s">
        <v>68</v>
      </c>
      <c r="E15" s="9">
        <v>8</v>
      </c>
      <c r="F15" s="9" t="s">
        <v>40</v>
      </c>
      <c r="G15" s="9">
        <v>1</v>
      </c>
      <c r="H15" s="10">
        <v>0</v>
      </c>
      <c r="I15" s="2">
        <f>ROUNDUP(H15,0)</f>
        <v>0</v>
      </c>
      <c r="J15" s="10">
        <v>6</v>
      </c>
      <c r="K15" s="10" t="s">
        <v>40</v>
      </c>
      <c r="L15" s="10">
        <v>0.25</v>
      </c>
      <c r="M15" s="10">
        <v>0</v>
      </c>
      <c r="N15" s="2">
        <f>ROUNDUP(M15,0)</f>
        <v>0</v>
      </c>
      <c r="O15" s="10">
        <v>6</v>
      </c>
      <c r="P15" s="10" t="s">
        <v>40</v>
      </c>
      <c r="Q15" s="10">
        <v>0.25</v>
      </c>
      <c r="R15" s="10">
        <v>0</v>
      </c>
      <c r="S15" s="2">
        <f>ROUNDUP(R15,0)</f>
        <v>0</v>
      </c>
      <c r="T15" s="34">
        <v>11</v>
      </c>
      <c r="U15" s="22">
        <v>11</v>
      </c>
      <c r="V15" s="34">
        <v>0.5</v>
      </c>
      <c r="W15" s="37" t="s">
        <v>274</v>
      </c>
      <c r="X15" s="2">
        <v>0</v>
      </c>
      <c r="Y15" s="34">
        <v>8</v>
      </c>
      <c r="Z15" s="137">
        <v>8</v>
      </c>
      <c r="AA15" s="34">
        <v>1</v>
      </c>
      <c r="AB15" s="10">
        <f>200*(Y15+1-Z15)*AA15/Y15</f>
        <v>25</v>
      </c>
      <c r="AC15" s="2">
        <f>ROUNDUP(AB15,0)</f>
        <v>25</v>
      </c>
      <c r="AD15" s="34">
        <v>6</v>
      </c>
      <c r="AE15" s="34" t="s">
        <v>40</v>
      </c>
      <c r="AF15" s="34">
        <v>1</v>
      </c>
      <c r="AG15" s="10">
        <v>0</v>
      </c>
      <c r="AH15" s="2">
        <f>ROUNDUP(AG15,0)</f>
        <v>0</v>
      </c>
      <c r="AI15" s="34">
        <v>6</v>
      </c>
      <c r="AJ15" s="22" t="s">
        <v>40</v>
      </c>
      <c r="AK15" s="34">
        <v>1</v>
      </c>
      <c r="AL15" s="10">
        <v>0</v>
      </c>
      <c r="AM15" s="2">
        <f>ROUNDUP(AL15,0)</f>
        <v>0</v>
      </c>
      <c r="AN15" s="34">
        <f>LARGE(CHOOSE({1,2,3,4,5,6},N15,S15,X15,AC15,AH15,AM15),1)+LARGE(CHOOSE({1,2,3,4,5,6},N15,S15,X15,AC15,AH15,AM15),2)+I15</f>
        <v>25</v>
      </c>
    </row>
  </sheetData>
  <autoFilter ref="A3:AN15">
    <sortState ref="A5:AN15">
      <sortCondition descending="1" ref="AN3:AN15"/>
    </sortState>
  </autoFilter>
  <sortState ref="A5:A12">
    <sortCondition ref="A4"/>
  </sortState>
  <mergeCells count="13">
    <mergeCell ref="A1:N1"/>
    <mergeCell ref="E2:I2"/>
    <mergeCell ref="A2:A3"/>
    <mergeCell ref="J2:N2"/>
    <mergeCell ref="AN2:AN3"/>
    <mergeCell ref="D2:D3"/>
    <mergeCell ref="C2:C3"/>
    <mergeCell ref="B2:B3"/>
    <mergeCell ref="AI2:AM2"/>
    <mergeCell ref="O2:S2"/>
    <mergeCell ref="T2:X2"/>
    <mergeCell ref="Y2:AC2"/>
    <mergeCell ref="AD2:AH2"/>
  </mergeCells>
  <pageMargins left="0.7" right="0.7" top="0.75" bottom="0.75" header="0.3" footer="0.3"/>
  <pageSetup paperSize="9" scale="65" orientation="landscape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Y6"/>
  <sheetViews>
    <sheetView view="pageBreakPreview" zoomScale="70" zoomScaleNormal="100" zoomScaleSheetLayoutView="70" workbookViewId="0">
      <selection activeCell="S8" sqref="S8"/>
    </sheetView>
  </sheetViews>
  <sheetFormatPr defaultRowHeight="15"/>
  <cols>
    <col min="1" max="1" width="6.28515625" style="14" customWidth="1"/>
    <col min="2" max="2" width="29.42578125" style="59" customWidth="1"/>
    <col min="3" max="3" width="13.85546875" style="14" customWidth="1"/>
    <col min="4" max="9" width="9.85546875" style="14" customWidth="1"/>
    <col min="10" max="10" width="8" style="23" customWidth="1"/>
    <col min="11" max="11" width="6.5703125" style="23" customWidth="1"/>
    <col min="12" max="12" width="7.7109375" style="23" customWidth="1"/>
    <col min="13" max="13" width="8.5703125" style="23" customWidth="1"/>
    <col min="14" max="14" width="11.42578125" style="23" customWidth="1"/>
    <col min="15" max="15" width="6.5703125" style="23" customWidth="1"/>
    <col min="16" max="16" width="5.85546875" style="23" customWidth="1"/>
    <col min="17" max="17" width="7.140625" style="23" customWidth="1"/>
    <col min="18" max="18" width="6.7109375" style="23" customWidth="1"/>
    <col min="19" max="19" width="8" style="23" customWidth="1"/>
    <col min="20" max="20" width="7.140625" style="23" customWidth="1"/>
    <col min="21" max="21" width="5.7109375" style="23" customWidth="1"/>
    <col min="22" max="22" width="5.85546875" style="23" customWidth="1"/>
    <col min="23" max="23" width="9.7109375" style="23" customWidth="1"/>
    <col min="24" max="24" width="8.85546875" style="23" customWidth="1"/>
    <col min="25" max="16384" width="9.140625" style="14"/>
  </cols>
  <sheetData>
    <row r="1" spans="1:25" ht="21">
      <c r="A1" s="257" t="s">
        <v>103</v>
      </c>
      <c r="B1" s="257"/>
      <c r="C1" s="257"/>
      <c r="D1" s="257"/>
      <c r="E1" s="257"/>
      <c r="F1" s="257"/>
      <c r="G1" s="257"/>
      <c r="H1" s="257"/>
      <c r="I1" s="257"/>
      <c r="J1" s="257"/>
      <c r="K1" s="257"/>
      <c r="L1" s="257"/>
      <c r="M1" s="257"/>
      <c r="N1" s="257"/>
      <c r="O1" s="257"/>
      <c r="P1" s="257"/>
      <c r="Q1" s="257"/>
      <c r="R1" s="257"/>
      <c r="S1" s="257"/>
      <c r="T1" s="257"/>
      <c r="U1" s="257"/>
      <c r="V1" s="257"/>
      <c r="W1" s="257"/>
      <c r="X1" s="257"/>
    </row>
    <row r="2" spans="1:25" ht="143.25" customHeight="1">
      <c r="A2" s="260" t="s">
        <v>1</v>
      </c>
      <c r="B2" s="262" t="s">
        <v>2</v>
      </c>
      <c r="C2" s="260" t="s">
        <v>22</v>
      </c>
      <c r="D2" s="258" t="s">
        <v>80</v>
      </c>
      <c r="E2" s="199" t="s">
        <v>317</v>
      </c>
      <c r="F2" s="199"/>
      <c r="G2" s="199"/>
      <c r="H2" s="199"/>
      <c r="I2" s="199"/>
      <c r="J2" s="199" t="s">
        <v>282</v>
      </c>
      <c r="K2" s="199"/>
      <c r="L2" s="199"/>
      <c r="M2" s="199"/>
      <c r="N2" s="199"/>
      <c r="O2" s="199" t="s">
        <v>278</v>
      </c>
      <c r="P2" s="199"/>
      <c r="Q2" s="199"/>
      <c r="R2" s="199"/>
      <c r="S2" s="199"/>
      <c r="T2" s="199" t="s">
        <v>291</v>
      </c>
      <c r="U2" s="199"/>
      <c r="V2" s="199"/>
      <c r="W2" s="199"/>
      <c r="X2" s="199"/>
      <c r="Y2" s="255" t="s">
        <v>225</v>
      </c>
    </row>
    <row r="3" spans="1:25" ht="141.75" customHeight="1">
      <c r="A3" s="261"/>
      <c r="B3" s="263"/>
      <c r="C3" s="261"/>
      <c r="D3" s="259"/>
      <c r="E3" s="41" t="s">
        <v>111</v>
      </c>
      <c r="F3" s="41" t="s">
        <v>112</v>
      </c>
      <c r="G3" s="41" t="s">
        <v>113</v>
      </c>
      <c r="H3" s="42" t="s">
        <v>94</v>
      </c>
      <c r="I3" s="54" t="s">
        <v>118</v>
      </c>
      <c r="J3" s="41" t="s">
        <v>111</v>
      </c>
      <c r="K3" s="41" t="s">
        <v>112</v>
      </c>
      <c r="L3" s="41" t="s">
        <v>113</v>
      </c>
      <c r="M3" s="42" t="s">
        <v>94</v>
      </c>
      <c r="N3" s="54" t="s">
        <v>118</v>
      </c>
      <c r="O3" s="41" t="s">
        <v>111</v>
      </c>
      <c r="P3" s="41" t="s">
        <v>112</v>
      </c>
      <c r="Q3" s="41" t="s">
        <v>113</v>
      </c>
      <c r="R3" s="42" t="s">
        <v>94</v>
      </c>
      <c r="S3" s="54" t="s">
        <v>118</v>
      </c>
      <c r="T3" s="41" t="s">
        <v>111</v>
      </c>
      <c r="U3" s="41" t="s">
        <v>112</v>
      </c>
      <c r="V3" s="41" t="s">
        <v>113</v>
      </c>
      <c r="W3" s="42" t="s">
        <v>94</v>
      </c>
      <c r="X3" s="54" t="s">
        <v>118</v>
      </c>
      <c r="Y3" s="256"/>
    </row>
    <row r="4" spans="1:25" ht="54.75" customHeight="1">
      <c r="A4" s="9">
        <v>1</v>
      </c>
      <c r="B4" s="159" t="s">
        <v>316</v>
      </c>
      <c r="C4" s="70" t="s">
        <v>313</v>
      </c>
      <c r="D4" s="70" t="s">
        <v>68</v>
      </c>
      <c r="E4" s="70">
        <v>2</v>
      </c>
      <c r="F4" s="70">
        <v>1</v>
      </c>
      <c r="G4" s="70">
        <v>1</v>
      </c>
      <c r="H4" s="10">
        <f>200*(E4+1-F4)*G4/E4</f>
        <v>200</v>
      </c>
      <c r="I4" s="51">
        <f>ROUNDUP(H4,0)</f>
        <v>200</v>
      </c>
      <c r="J4" s="10">
        <v>3</v>
      </c>
      <c r="K4" s="102">
        <v>1</v>
      </c>
      <c r="L4" s="10">
        <v>0.5</v>
      </c>
      <c r="M4" s="10">
        <f>200*(J4+1-K4)*L4/J4</f>
        <v>100</v>
      </c>
      <c r="N4" s="51">
        <f>ROUNDUP(M4,0)</f>
        <v>100</v>
      </c>
      <c r="O4" s="22">
        <v>4</v>
      </c>
      <c r="P4" s="22">
        <v>1</v>
      </c>
      <c r="Q4" s="22">
        <v>0.5</v>
      </c>
      <c r="R4" s="10">
        <f>200*(O4+1-P4)*Q4/O4</f>
        <v>100</v>
      </c>
      <c r="S4" s="51">
        <f>ROUNDUP(R4,0)</f>
        <v>100</v>
      </c>
      <c r="T4" s="22">
        <v>3</v>
      </c>
      <c r="U4" s="22">
        <v>1</v>
      </c>
      <c r="V4" s="22">
        <v>1</v>
      </c>
      <c r="W4" s="10">
        <f>200*(T4+1-U4)*V4/T4</f>
        <v>200</v>
      </c>
      <c r="X4" s="51">
        <f>ROUNDUP(W4,0)</f>
        <v>200</v>
      </c>
      <c r="Y4" s="34">
        <f>LARGE(CHOOSE({1,2,3},N4,S4,X4),1)+LARGE(CHOOSE({1,2,3},N4,S4,X4),2)+I4</f>
        <v>500</v>
      </c>
    </row>
    <row r="5" spans="1:25" ht="54.75" customHeight="1">
      <c r="A5" s="9">
        <v>2</v>
      </c>
      <c r="B5" s="61" t="s">
        <v>119</v>
      </c>
      <c r="C5" s="160" t="s">
        <v>314</v>
      </c>
      <c r="D5" s="160" t="s">
        <v>120</v>
      </c>
      <c r="E5" s="161">
        <v>2</v>
      </c>
      <c r="F5" s="161">
        <v>2</v>
      </c>
      <c r="G5" s="161">
        <v>1</v>
      </c>
      <c r="H5" s="10">
        <f t="shared" ref="H5" si="0">200*(E5+1-F5)*G5/E5</f>
        <v>100</v>
      </c>
      <c r="I5" s="51">
        <f t="shared" ref="I5:I6" si="1">ROUNDUP(H5,0)</f>
        <v>100</v>
      </c>
      <c r="J5" s="103">
        <v>3</v>
      </c>
      <c r="K5" s="22">
        <v>1</v>
      </c>
      <c r="L5" s="104">
        <v>0.5</v>
      </c>
      <c r="M5" s="10">
        <f>200*(J5+1-K5)*L5/J5</f>
        <v>100</v>
      </c>
      <c r="N5" s="51">
        <f>ROUNDUP(M5,0)</f>
        <v>100</v>
      </c>
      <c r="O5" s="22">
        <v>4</v>
      </c>
      <c r="P5" s="22">
        <v>2</v>
      </c>
      <c r="Q5" s="22">
        <v>0.5</v>
      </c>
      <c r="R5" s="10">
        <f>200*(O5+1-P5)*Q5/O5</f>
        <v>75</v>
      </c>
      <c r="S5" s="51">
        <f>ROUNDUP(R5,0)</f>
        <v>75</v>
      </c>
      <c r="T5" s="22">
        <v>3</v>
      </c>
      <c r="U5" s="22">
        <v>2</v>
      </c>
      <c r="V5" s="22">
        <v>1</v>
      </c>
      <c r="W5" s="10">
        <f>200*(T5+1-U5)*V5/T5</f>
        <v>133.33333333333334</v>
      </c>
      <c r="X5" s="51">
        <f>ROUNDUP(W5,0)</f>
        <v>134</v>
      </c>
      <c r="Y5" s="34">
        <f>LARGE(CHOOSE({1,2,3},N5,S5,X5),1)+LARGE(CHOOSE({1,2,3},N5,S5,X5),2)+I5</f>
        <v>334</v>
      </c>
    </row>
    <row r="6" spans="1:25" ht="54.75" customHeight="1">
      <c r="A6" s="9">
        <v>3</v>
      </c>
      <c r="B6" s="61" t="s">
        <v>206</v>
      </c>
      <c r="C6" s="160" t="s">
        <v>315</v>
      </c>
      <c r="D6" s="160" t="s">
        <v>120</v>
      </c>
      <c r="E6" s="161">
        <v>2</v>
      </c>
      <c r="F6" s="161" t="s">
        <v>40</v>
      </c>
      <c r="G6" s="161">
        <v>1</v>
      </c>
      <c r="H6" s="10">
        <v>0</v>
      </c>
      <c r="I6" s="51">
        <f t="shared" si="1"/>
        <v>0</v>
      </c>
      <c r="J6" s="105">
        <v>3</v>
      </c>
      <c r="K6" s="22">
        <v>2</v>
      </c>
      <c r="L6" s="106">
        <v>0.5</v>
      </c>
      <c r="M6" s="10">
        <f>200*(J6+1-K6)*L6/J6</f>
        <v>66.666666666666671</v>
      </c>
      <c r="N6" s="51">
        <f>ROUNDUP(M6,0)</f>
        <v>67</v>
      </c>
      <c r="O6" s="22">
        <v>4</v>
      </c>
      <c r="P6" s="22">
        <v>3</v>
      </c>
      <c r="Q6" s="22">
        <v>0.5</v>
      </c>
      <c r="R6" s="10">
        <f>200*(O6+1-P6)*Q6/O6</f>
        <v>50</v>
      </c>
      <c r="S6" s="51">
        <f>ROUNDUP(R6,0)</f>
        <v>50</v>
      </c>
      <c r="T6" s="22">
        <v>3</v>
      </c>
      <c r="U6" s="22">
        <v>3</v>
      </c>
      <c r="V6" s="22">
        <v>1</v>
      </c>
      <c r="W6" s="10">
        <f>200*(T6+1-U6)*V6/T6</f>
        <v>66.666666666666671</v>
      </c>
      <c r="X6" s="51">
        <f>ROUNDUP(W6,0)</f>
        <v>67</v>
      </c>
      <c r="Y6" s="34">
        <f>LARGE(CHOOSE({1,2,3},N6,S6,X6),1)+LARGE(CHOOSE({1,2,3},N6,S6,X6),2)+I6</f>
        <v>134</v>
      </c>
    </row>
  </sheetData>
  <autoFilter ref="A3:Y6">
    <sortState ref="A5:AI7">
      <sortCondition descending="1" ref="Y3:Y6"/>
    </sortState>
  </autoFilter>
  <sortState ref="A4:AT9">
    <sortCondition descending="1" ref="Y4:Y9"/>
  </sortState>
  <mergeCells count="10">
    <mergeCell ref="Y2:Y3"/>
    <mergeCell ref="A1:X1"/>
    <mergeCell ref="J2:N2"/>
    <mergeCell ref="T2:X2"/>
    <mergeCell ref="D2:D3"/>
    <mergeCell ref="C2:C3"/>
    <mergeCell ref="B2:B3"/>
    <mergeCell ref="A2:A3"/>
    <mergeCell ref="O2:S2"/>
    <mergeCell ref="E2:I2"/>
  </mergeCells>
  <pageMargins left="0.7" right="0.7" top="0.75" bottom="0.75" header="0.3" footer="0.3"/>
  <pageSetup paperSize="9" scale="55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11</vt:i4>
      </vt:variant>
    </vt:vector>
  </HeadingPairs>
  <TitlesOfParts>
    <vt:vector size="22" baseType="lpstr">
      <vt:lpstr>49er</vt:lpstr>
      <vt:lpstr>ILCA 7</vt:lpstr>
      <vt:lpstr>ILCA 6</vt:lpstr>
      <vt:lpstr>49er Fx</vt:lpstr>
      <vt:lpstr>RS.X (MEN)</vt:lpstr>
      <vt:lpstr>RS.X women</vt:lpstr>
      <vt:lpstr>470 (MIXED)</vt:lpstr>
      <vt:lpstr>IQ FOIL WOMEN</vt:lpstr>
      <vt:lpstr>Formula Kite</vt:lpstr>
      <vt:lpstr>IQ FOIL MEN</vt:lpstr>
      <vt:lpstr>NACRA 17</vt:lpstr>
      <vt:lpstr>'470 (MIXED)'!Print_Area</vt:lpstr>
      <vt:lpstr>'49er'!Print_Area</vt:lpstr>
      <vt:lpstr>'49er Fx'!Print_Area</vt:lpstr>
      <vt:lpstr>'Formula Kite'!Print_Area</vt:lpstr>
      <vt:lpstr>'ILCA 6'!Print_Area</vt:lpstr>
      <vt:lpstr>'ILCA 7'!Print_Area</vt:lpstr>
      <vt:lpstr>'IQ FOIL MEN'!Print_Area</vt:lpstr>
      <vt:lpstr>'IQ FOIL WOMEN'!Print_Area</vt:lpstr>
      <vt:lpstr>'NACRA 17'!Print_Area</vt:lpstr>
      <vt:lpstr>'RS.X (MEN)'!Print_Area</vt:lpstr>
      <vt:lpstr>'RS.X women'!Print_Area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2024-08-30T04:35:05Z</dcterms:modified>
</cp:coreProperties>
</file>