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3770" windowHeight="11115" tabRatio="583" firstSheet="6" activeTab="8"/>
  </bookViews>
  <sheets>
    <sheet name="49er" sheetId="2" r:id="rId1"/>
    <sheet name="ILCA 7" sheetId="27" r:id="rId2"/>
    <sheet name="ILCA 6" sheetId="28" r:id="rId3"/>
    <sheet name="49er Fx" sheetId="7" r:id="rId4"/>
    <sheet name="470 (MIXED)" sheetId="29" r:id="rId5"/>
    <sheet name="IQ FOIL WOMEN" sheetId="25" r:id="rId6"/>
    <sheet name="Formula Kite" sheetId="30" r:id="rId7"/>
    <sheet name="IQ FOIL MEN" sheetId="21" r:id="rId8"/>
    <sheet name="NACRA 17" sheetId="26" r:id="rId9"/>
  </sheets>
  <definedNames>
    <definedName name="_xlnm._FilterDatabase" localSheetId="4" hidden="1">'470 (MIXED)'!$A$3:$Z$9</definedName>
    <definedName name="_xlnm._FilterDatabase" localSheetId="0" hidden="1">'49er'!$A$3:$Y$10</definedName>
    <definedName name="_xlnm._FilterDatabase" localSheetId="3" hidden="1">'49er Fx'!$A$3:$O$3</definedName>
    <definedName name="_xlnm._FilterDatabase" localSheetId="6" hidden="1">'Formula Kite'!$A$3:$T$3</definedName>
    <definedName name="_xlnm._FilterDatabase" localSheetId="2" hidden="1">'ILCA 6'!$A$3:$AD$23</definedName>
    <definedName name="_xlnm._FilterDatabase" localSheetId="1" hidden="1">'ILCA 7'!$A$3:$AD$61</definedName>
    <definedName name="_xlnm._FilterDatabase" localSheetId="7" hidden="1">'IQ FOIL MEN'!$A$3:$AD$14</definedName>
    <definedName name="_xlnm._FilterDatabase" localSheetId="5" hidden="1">'IQ FOIL WOMEN'!$A$3:$Y$6</definedName>
    <definedName name="_xlnm._FilterDatabase" localSheetId="8" hidden="1">'NACRA 17'!$A$3:$Y$6</definedName>
    <definedName name="_xlnm.Print_Area" localSheetId="4">'470 (MIXED)'!$A$1:$Z$14</definedName>
    <definedName name="_xlnm.Print_Area" localSheetId="0">'49er'!$A$1:$Y$16</definedName>
    <definedName name="_xlnm.Print_Area" localSheetId="3">'49er Fx'!$A$1:$O$4</definedName>
    <definedName name="_xlnm.Print_Area" localSheetId="6">'Formula Kite'!$A$1:$T$7</definedName>
    <definedName name="_xlnm.Print_Area" localSheetId="2">'ILCA 6'!$A$1:$AD$22</definedName>
    <definedName name="_xlnm.Print_Area" localSheetId="1">'ILCA 7'!$A$1:$AD$61</definedName>
    <definedName name="_xlnm.Print_Area" localSheetId="7">'IQ FOIL MEN'!$A$1:$AD$14</definedName>
    <definedName name="_xlnm.Print_Area" localSheetId="5">'IQ FOIL WOMEN'!$A$1:$Y$6</definedName>
    <definedName name="_xlnm.Print_Area" localSheetId="8">'NACRA 17'!$A$1:$Y$6</definedName>
  </definedNames>
  <calcPr calcId="152511"/>
</workbook>
</file>

<file path=xl/calcChain.xml><?xml version="1.0" encoding="utf-8"?>
<calcChain xmlns="http://schemas.openxmlformats.org/spreadsheetml/2006/main">
  <c r="T5" i="30" l="1"/>
  <c r="T6" i="30"/>
  <c r="T7" i="30"/>
  <c r="T4" i="30"/>
  <c r="M4" i="26" l="1"/>
  <c r="X61" i="27" l="1"/>
  <c r="X60" i="27"/>
  <c r="X37" i="27"/>
  <c r="X33" i="27"/>
  <c r="X32" i="27"/>
  <c r="X30" i="27"/>
  <c r="X28" i="27"/>
  <c r="X27" i="27"/>
  <c r="X25" i="27"/>
  <c r="X23" i="27"/>
  <c r="X20" i="27"/>
  <c r="S61" i="27"/>
  <c r="N61" i="27"/>
  <c r="I61" i="27"/>
  <c r="S60" i="27"/>
  <c r="N60" i="27"/>
  <c r="I60" i="27"/>
  <c r="S37" i="27"/>
  <c r="N37" i="27"/>
  <c r="I37" i="27"/>
  <c r="S33" i="27"/>
  <c r="N33" i="27"/>
  <c r="I33" i="27"/>
  <c r="S32" i="27"/>
  <c r="N32" i="27"/>
  <c r="I32" i="27"/>
  <c r="S30" i="27"/>
  <c r="N30" i="27"/>
  <c r="I30" i="27"/>
  <c r="S28" i="27"/>
  <c r="N28" i="27"/>
  <c r="I28" i="27"/>
  <c r="S27" i="27"/>
  <c r="N27" i="27"/>
  <c r="I27" i="27"/>
  <c r="S25" i="27"/>
  <c r="N25" i="27"/>
  <c r="I25" i="27"/>
  <c r="S23" i="27"/>
  <c r="N23" i="27"/>
  <c r="I23" i="27"/>
  <c r="S20" i="27"/>
  <c r="N20" i="27"/>
  <c r="I20" i="27"/>
  <c r="AB37" i="27"/>
  <c r="AC37" i="27" s="1"/>
  <c r="AB27" i="27"/>
  <c r="AC27" i="27" s="1"/>
  <c r="AB28" i="27"/>
  <c r="AC28" i="27" s="1"/>
  <c r="AB30" i="27"/>
  <c r="AC30" i="27" s="1"/>
  <c r="AB32" i="27"/>
  <c r="AC32" i="27" s="1"/>
  <c r="AB33" i="27"/>
  <c r="AC33" i="27" s="1"/>
  <c r="AB20" i="27"/>
  <c r="AC20" i="27" s="1"/>
  <c r="AB23" i="27"/>
  <c r="AC23" i="27" s="1"/>
  <c r="AB25" i="27"/>
  <c r="AC25" i="27" s="1"/>
  <c r="AB5" i="27"/>
  <c r="AC5" i="27" s="1"/>
  <c r="AB7" i="27"/>
  <c r="AC7" i="27" s="1"/>
  <c r="AB6" i="27"/>
  <c r="AC6" i="27" s="1"/>
  <c r="AB9" i="27"/>
  <c r="AC9" i="27" s="1"/>
  <c r="AB11" i="27"/>
  <c r="AC11" i="27" s="1"/>
  <c r="AB8" i="27"/>
  <c r="AC8" i="27" s="1"/>
  <c r="AB10" i="27"/>
  <c r="AC10" i="27" s="1"/>
  <c r="AB13" i="27"/>
  <c r="AC13" i="27" s="1"/>
  <c r="AB12" i="27"/>
  <c r="AC12" i="27" s="1"/>
  <c r="AB15" i="27"/>
  <c r="AC15" i="27" s="1"/>
  <c r="AC21" i="27"/>
  <c r="AC19" i="27"/>
  <c r="AC22" i="27"/>
  <c r="AC24" i="27"/>
  <c r="AC26" i="27"/>
  <c r="AB17" i="27"/>
  <c r="AC17" i="27" s="1"/>
  <c r="AC29" i="27"/>
  <c r="AB14" i="27"/>
  <c r="AC14" i="27" s="1"/>
  <c r="AC31" i="27"/>
  <c r="AC34" i="27"/>
  <c r="AC35" i="27"/>
  <c r="AC36" i="27"/>
  <c r="AC38" i="27"/>
  <c r="AB18" i="27"/>
  <c r="AC18" i="27" s="1"/>
  <c r="AC39" i="27"/>
  <c r="AC40" i="27"/>
  <c r="AC41" i="27"/>
  <c r="AC43" i="27"/>
  <c r="AC42" i="27"/>
  <c r="AC44" i="27"/>
  <c r="AC46" i="27"/>
  <c r="AC45" i="27"/>
  <c r="AC47" i="27"/>
  <c r="AC48" i="27"/>
  <c r="AC49" i="27"/>
  <c r="AC50" i="27"/>
  <c r="AC51" i="27"/>
  <c r="AC52" i="27"/>
  <c r="AC53" i="27"/>
  <c r="AC54" i="27"/>
  <c r="AC55" i="27"/>
  <c r="AC56" i="27"/>
  <c r="AC57" i="27"/>
  <c r="AC58" i="27"/>
  <c r="AC59" i="27"/>
  <c r="W59" i="27"/>
  <c r="X59" i="27" s="1"/>
  <c r="X58" i="27"/>
  <c r="X57" i="27"/>
  <c r="W56" i="27"/>
  <c r="X56" i="27" s="1"/>
  <c r="X55" i="27"/>
  <c r="X54" i="27"/>
  <c r="W53" i="27"/>
  <c r="X53" i="27" s="1"/>
  <c r="X52" i="27"/>
  <c r="X51" i="27"/>
  <c r="X50" i="27"/>
  <c r="X49" i="27"/>
  <c r="W48" i="27"/>
  <c r="X48" i="27" s="1"/>
  <c r="X47" i="27"/>
  <c r="X45" i="27"/>
  <c r="X46" i="27"/>
  <c r="W44" i="27"/>
  <c r="X44" i="27" s="1"/>
  <c r="X42" i="27"/>
  <c r="X43" i="27"/>
  <c r="W41" i="27"/>
  <c r="X41" i="27" s="1"/>
  <c r="X40" i="27"/>
  <c r="X39" i="27"/>
  <c r="X18" i="27"/>
  <c r="W38" i="27"/>
  <c r="X38" i="27" s="1"/>
  <c r="X36" i="27"/>
  <c r="W35" i="27"/>
  <c r="X35" i="27" s="1"/>
  <c r="X34" i="27"/>
  <c r="W31" i="27"/>
  <c r="X31" i="27" s="1"/>
  <c r="X14" i="27"/>
  <c r="W29" i="27"/>
  <c r="X29" i="27" s="1"/>
  <c r="W17" i="27"/>
  <c r="X17" i="27" s="1"/>
  <c r="X26" i="27"/>
  <c r="W24" i="27"/>
  <c r="X24" i="27" s="1"/>
  <c r="W22" i="27"/>
  <c r="X22" i="27" s="1"/>
  <c r="W19" i="27"/>
  <c r="X19" i="27" s="1"/>
  <c r="W21" i="27"/>
  <c r="X21" i="27" s="1"/>
  <c r="W15" i="27"/>
  <c r="X15" i="27" s="1"/>
  <c r="X12" i="27"/>
  <c r="W13" i="27"/>
  <c r="X13" i="27" s="1"/>
  <c r="W10" i="27"/>
  <c r="X10" i="27" s="1"/>
  <c r="W8" i="27"/>
  <c r="X8" i="27" s="1"/>
  <c r="W11" i="27"/>
  <c r="X11" i="27" s="1"/>
  <c r="W16" i="27"/>
  <c r="X16" i="27" s="1"/>
  <c r="W9" i="27"/>
  <c r="X9" i="27" s="1"/>
  <c r="W6" i="27"/>
  <c r="X6" i="27" s="1"/>
  <c r="W7" i="27"/>
  <c r="X7" i="27" s="1"/>
  <c r="W5" i="27"/>
  <c r="X5" i="27" s="1"/>
  <c r="W4" i="27"/>
  <c r="X4" i="27" s="1"/>
  <c r="X15" i="28"/>
  <c r="X14" i="28"/>
  <c r="X10" i="28"/>
  <c r="X8" i="28"/>
  <c r="S15" i="28"/>
  <c r="N15" i="28"/>
  <c r="I15" i="28"/>
  <c r="S14" i="28"/>
  <c r="N14" i="28"/>
  <c r="I14" i="28"/>
  <c r="S10" i="28"/>
  <c r="N10" i="28"/>
  <c r="I10" i="28"/>
  <c r="S8" i="28"/>
  <c r="N8" i="28"/>
  <c r="I8" i="28"/>
  <c r="AB15" i="28"/>
  <c r="AC15" i="28" s="1"/>
  <c r="AC22" i="28"/>
  <c r="AB8" i="28"/>
  <c r="AC8" i="28" s="1"/>
  <c r="AB10" i="28"/>
  <c r="AC10" i="28" s="1"/>
  <c r="AB14" i="28"/>
  <c r="AC14" i="28" s="1"/>
  <c r="AB11" i="28"/>
  <c r="AB9" i="28"/>
  <c r="X21" i="28"/>
  <c r="X9" i="28"/>
  <c r="X20" i="28"/>
  <c r="W19" i="28"/>
  <c r="X19" i="28" s="1"/>
  <c r="X11" i="28"/>
  <c r="X16" i="28"/>
  <c r="W17" i="28"/>
  <c r="X17" i="28" s="1"/>
  <c r="W18" i="28"/>
  <c r="X18" i="28" s="1"/>
  <c r="W13" i="28"/>
  <c r="X13" i="28" s="1"/>
  <c r="X12" i="28"/>
  <c r="W7" i="28"/>
  <c r="X7" i="28" s="1"/>
  <c r="W6" i="28"/>
  <c r="X6" i="28" s="1"/>
  <c r="W5" i="28"/>
  <c r="X5" i="28" s="1"/>
  <c r="W4" i="28"/>
  <c r="X4" i="28" s="1"/>
  <c r="X13" i="29"/>
  <c r="Y13" i="29"/>
  <c r="Z13" i="29" s="1"/>
  <c r="Y10" i="29"/>
  <c r="Y12" i="29"/>
  <c r="Y11" i="29"/>
  <c r="Y14" i="29"/>
  <c r="T13" i="29"/>
  <c r="O13" i="29"/>
  <c r="J13" i="29"/>
  <c r="X5" i="29"/>
  <c r="Y5" i="29" s="1"/>
  <c r="X7" i="29"/>
  <c r="Y7" i="29" s="1"/>
  <c r="X9" i="29"/>
  <c r="Y9" i="29" s="1"/>
  <c r="X6" i="29"/>
  <c r="Y6" i="29" s="1"/>
  <c r="X8" i="29"/>
  <c r="Y8" i="29" s="1"/>
  <c r="X4" i="29"/>
  <c r="Y4" i="29" s="1"/>
  <c r="T14" i="29"/>
  <c r="T8" i="29"/>
  <c r="S11" i="29"/>
  <c r="T11" i="29" s="1"/>
  <c r="T6" i="29"/>
  <c r="T9" i="29"/>
  <c r="T12" i="29"/>
  <c r="T7" i="29"/>
  <c r="S10" i="29"/>
  <c r="T10" i="29" s="1"/>
  <c r="S5" i="29"/>
  <c r="T5" i="29" s="1"/>
  <c r="S4" i="29"/>
  <c r="T4" i="29" s="1"/>
  <c r="AD15" i="28" l="1"/>
  <c r="AD14" i="28"/>
  <c r="AD10" i="28"/>
  <c r="AD8" i="28"/>
  <c r="AD30" i="27"/>
  <c r="AD28" i="27"/>
  <c r="AD60" i="27"/>
  <c r="AD61" i="27"/>
  <c r="AD23" i="27"/>
  <c r="AD37" i="27"/>
  <c r="AD20" i="27"/>
  <c r="AD33" i="27"/>
  <c r="AD25" i="27"/>
  <c r="AD32" i="27"/>
  <c r="AD27" i="27"/>
  <c r="H4" i="30"/>
  <c r="W6" i="25" l="1"/>
  <c r="X6" i="25" s="1"/>
  <c r="W4" i="25"/>
  <c r="X4" i="25" s="1"/>
  <c r="X5" i="25"/>
  <c r="AC5" i="21" l="1"/>
  <c r="AB6" i="21"/>
  <c r="AC6" i="21" s="1"/>
  <c r="AB7" i="21"/>
  <c r="AC7" i="21" s="1"/>
  <c r="AC10" i="21"/>
  <c r="AB8" i="21"/>
  <c r="AC8" i="21" s="1"/>
  <c r="AB11" i="21"/>
  <c r="AC11" i="21" s="1"/>
  <c r="AB9" i="21"/>
  <c r="AC9" i="21" s="1"/>
  <c r="AC13" i="21"/>
  <c r="AB12" i="21"/>
  <c r="AC12" i="21" s="1"/>
  <c r="AC14" i="21"/>
  <c r="AC4" i="21"/>
  <c r="H4" i="7" l="1"/>
  <c r="I4" i="7" s="1"/>
  <c r="S4" i="25"/>
  <c r="N4" i="25"/>
  <c r="H4" i="25"/>
  <c r="I4" i="25" s="1"/>
  <c r="I6" i="25"/>
  <c r="I5" i="25"/>
  <c r="S7" i="30"/>
  <c r="N7" i="30"/>
  <c r="H7" i="30"/>
  <c r="I7" i="30" s="1"/>
  <c r="H6" i="30"/>
  <c r="I6" i="30" s="1"/>
  <c r="H5" i="30"/>
  <c r="I5" i="30" s="1"/>
  <c r="I4" i="30"/>
  <c r="H5" i="26"/>
  <c r="I5" i="26" s="1"/>
  <c r="I6" i="26"/>
  <c r="H4" i="26"/>
  <c r="I4" i="26" s="1"/>
  <c r="H6" i="21"/>
  <c r="H5" i="21"/>
  <c r="H7" i="21"/>
  <c r="H11" i="21"/>
  <c r="H9" i="21"/>
  <c r="H12" i="21"/>
  <c r="H8" i="21"/>
  <c r="J11" i="29"/>
  <c r="J14" i="29"/>
  <c r="I8" i="29"/>
  <c r="J8" i="29" s="1"/>
  <c r="O8" i="29"/>
  <c r="O6" i="29"/>
  <c r="I6" i="29"/>
  <c r="J6" i="29" s="1"/>
  <c r="I4" i="29"/>
  <c r="J4" i="29" s="1"/>
  <c r="J10" i="29"/>
  <c r="I7" i="29"/>
  <c r="J7" i="29" s="1"/>
  <c r="I9" i="29"/>
  <c r="J9" i="29" s="1"/>
  <c r="I12" i="29"/>
  <c r="J12" i="29" s="1"/>
  <c r="I5" i="29"/>
  <c r="J5" i="29" s="1"/>
  <c r="X9" i="2"/>
  <c r="S9" i="2"/>
  <c r="N9" i="2"/>
  <c r="Y9" i="2" s="1"/>
  <c r="X12" i="2"/>
  <c r="S12" i="2"/>
  <c r="N12" i="2"/>
  <c r="H4" i="2"/>
  <c r="I4" i="2" s="1"/>
  <c r="I11" i="2"/>
  <c r="H7" i="2"/>
  <c r="I7" i="2" s="1"/>
  <c r="H8" i="2"/>
  <c r="I8" i="2" s="1"/>
  <c r="H6" i="2"/>
  <c r="I6" i="2" s="1"/>
  <c r="H10" i="2"/>
  <c r="I10" i="2" s="1"/>
  <c r="I15" i="2"/>
  <c r="H14" i="2"/>
  <c r="I14" i="2" s="1"/>
  <c r="H13" i="2"/>
  <c r="I13" i="2" s="1"/>
  <c r="H16" i="2"/>
  <c r="I16" i="2" s="1"/>
  <c r="H12" i="2"/>
  <c r="I12" i="2" s="1"/>
  <c r="H9" i="2"/>
  <c r="I9" i="2" s="1"/>
  <c r="H5" i="2"/>
  <c r="I5" i="2" s="1"/>
  <c r="AC9" i="28"/>
  <c r="S9" i="28"/>
  <c r="N9" i="28"/>
  <c r="H9" i="28"/>
  <c r="I9" i="28" s="1"/>
  <c r="AC16" i="28"/>
  <c r="S16" i="28"/>
  <c r="N16" i="28"/>
  <c r="H16" i="28"/>
  <c r="I16" i="28" s="1"/>
  <c r="H5" i="28"/>
  <c r="I5" i="28" s="1"/>
  <c r="H7" i="28"/>
  <c r="I7" i="28" s="1"/>
  <c r="I13" i="28"/>
  <c r="H6" i="28"/>
  <c r="I6" i="28" s="1"/>
  <c r="I18" i="28"/>
  <c r="I17" i="28"/>
  <c r="H12" i="28"/>
  <c r="I12" i="28" s="1"/>
  <c r="I11" i="28"/>
  <c r="I19" i="28"/>
  <c r="I20" i="28"/>
  <c r="I21" i="28"/>
  <c r="I22" i="28"/>
  <c r="H4" i="28"/>
  <c r="I4" i="28" s="1"/>
  <c r="Y4" i="25" l="1"/>
  <c r="Y12" i="2"/>
  <c r="AD9" i="28"/>
  <c r="AD16" i="28"/>
  <c r="Z6" i="29"/>
  <c r="Z8" i="29"/>
  <c r="S58" i="27"/>
  <c r="N58" i="27"/>
  <c r="S50" i="27"/>
  <c r="N50" i="27"/>
  <c r="H50" i="27"/>
  <c r="I50" i="27" s="1"/>
  <c r="H58" i="27"/>
  <c r="I58" i="27" s="1"/>
  <c r="S36" i="27"/>
  <c r="N36" i="27"/>
  <c r="H36" i="27"/>
  <c r="I36" i="27" s="1"/>
  <c r="H7" i="27"/>
  <c r="I7" i="27" s="1"/>
  <c r="H5" i="27"/>
  <c r="I5" i="27" s="1"/>
  <c r="H6" i="27"/>
  <c r="I6" i="27" s="1"/>
  <c r="H16" i="27"/>
  <c r="I16" i="27" s="1"/>
  <c r="H9" i="27"/>
  <c r="I9" i="27" s="1"/>
  <c r="H8" i="27"/>
  <c r="I8" i="27" s="1"/>
  <c r="H11" i="27"/>
  <c r="I11" i="27" s="1"/>
  <c r="H10" i="27"/>
  <c r="I10" i="27" s="1"/>
  <c r="I22" i="27"/>
  <c r="H13" i="27"/>
  <c r="I13" i="27" s="1"/>
  <c r="I26" i="27"/>
  <c r="H21" i="27"/>
  <c r="I21" i="27" s="1"/>
  <c r="H19" i="27"/>
  <c r="I19" i="27" s="1"/>
  <c r="I29" i="27"/>
  <c r="H15" i="27"/>
  <c r="I15" i="27" s="1"/>
  <c r="H12" i="27"/>
  <c r="I12" i="27" s="1"/>
  <c r="I34" i="27"/>
  <c r="I31" i="27"/>
  <c r="H24" i="27"/>
  <c r="I24" i="27" s="1"/>
  <c r="H17" i="27"/>
  <c r="I17" i="27" s="1"/>
  <c r="I18" i="27"/>
  <c r="H38" i="27"/>
  <c r="I38" i="27" s="1"/>
  <c r="H35" i="27"/>
  <c r="I35" i="27" s="1"/>
  <c r="I39" i="27"/>
  <c r="I40" i="27"/>
  <c r="I41" i="27"/>
  <c r="I43" i="27"/>
  <c r="I42" i="27"/>
  <c r="I44" i="27"/>
  <c r="I46" i="27"/>
  <c r="I45" i="27"/>
  <c r="I47" i="27"/>
  <c r="I48" i="27"/>
  <c r="I49" i="27"/>
  <c r="H14" i="27"/>
  <c r="I14" i="27" s="1"/>
  <c r="I51" i="27"/>
  <c r="I52" i="27"/>
  <c r="I53" i="27"/>
  <c r="I54" i="27"/>
  <c r="I55" i="27"/>
  <c r="I56" i="27"/>
  <c r="I57" i="27"/>
  <c r="I59" i="27"/>
  <c r="H4" i="27"/>
  <c r="I4" i="27" s="1"/>
  <c r="AD36" i="27" l="1"/>
  <c r="AD50" i="27"/>
  <c r="AD58" i="27"/>
  <c r="W5" i="21"/>
  <c r="R5" i="21"/>
  <c r="W4" i="21" l="1"/>
  <c r="W10" i="21"/>
  <c r="W11" i="21" l="1"/>
  <c r="W7" i="21"/>
  <c r="W9" i="21"/>
  <c r="W12" i="21"/>
  <c r="W8" i="21"/>
  <c r="R14" i="21"/>
  <c r="S14" i="21" s="1"/>
  <c r="S8" i="21"/>
  <c r="R12" i="21"/>
  <c r="S12" i="21" s="1"/>
  <c r="S5" i="21"/>
  <c r="S9" i="21"/>
  <c r="R7" i="21"/>
  <c r="S7" i="21" s="1"/>
  <c r="R11" i="21"/>
  <c r="S11" i="21" s="1"/>
  <c r="S13" i="21"/>
  <c r="R10" i="21"/>
  <c r="S10" i="21" s="1"/>
  <c r="R6" i="21"/>
  <c r="S6" i="21" s="1"/>
  <c r="R4" i="21"/>
  <c r="S4" i="21" s="1"/>
  <c r="R6" i="26" l="1"/>
  <c r="S6" i="26" s="1"/>
  <c r="R5" i="26"/>
  <c r="S5" i="26" s="1"/>
  <c r="R4" i="26"/>
  <c r="S4" i="26" s="1"/>
  <c r="M6" i="25"/>
  <c r="N6" i="25" s="1"/>
  <c r="M5" i="25"/>
  <c r="N5" i="25" s="1"/>
  <c r="W6" i="21"/>
  <c r="X6" i="21" s="1"/>
  <c r="X13" i="21"/>
  <c r="X9" i="21"/>
  <c r="X5" i="21"/>
  <c r="X10" i="21"/>
  <c r="X11" i="21"/>
  <c r="X7" i="21"/>
  <c r="X12" i="21"/>
  <c r="X8" i="21"/>
  <c r="X14" i="21"/>
  <c r="X4" i="21"/>
  <c r="M8" i="21"/>
  <c r="N8" i="21" s="1"/>
  <c r="M12" i="21"/>
  <c r="N12" i="21" s="1"/>
  <c r="M7" i="21"/>
  <c r="N7" i="21" s="1"/>
  <c r="M11" i="21"/>
  <c r="N11" i="21" s="1"/>
  <c r="M5" i="21"/>
  <c r="N5" i="21" s="1"/>
  <c r="M9" i="21"/>
  <c r="N9" i="21" s="1"/>
  <c r="M13" i="21"/>
  <c r="N13" i="21" s="1"/>
  <c r="M6" i="21"/>
  <c r="N6" i="21" s="1"/>
  <c r="M4" i="21"/>
  <c r="N4" i="21" s="1"/>
  <c r="M4" i="7"/>
  <c r="N4" i="7" s="1"/>
  <c r="O4" i="7" s="1"/>
  <c r="W10" i="2"/>
  <c r="X10" i="2" s="1"/>
  <c r="S10" i="2"/>
  <c r="N10" i="2"/>
  <c r="W4" i="2"/>
  <c r="W5" i="2"/>
  <c r="W8" i="2"/>
  <c r="W6" i="2"/>
  <c r="W14" i="2"/>
  <c r="W16" i="2"/>
  <c r="S13" i="2"/>
  <c r="R16" i="2"/>
  <c r="S16" i="2" s="1"/>
  <c r="R14" i="2"/>
  <c r="S14" i="2" s="1"/>
  <c r="R15" i="2"/>
  <c r="S15" i="2" s="1"/>
  <c r="R6" i="2"/>
  <c r="S6" i="2" s="1"/>
  <c r="R8" i="2"/>
  <c r="S8" i="2" s="1"/>
  <c r="R7" i="2"/>
  <c r="S7" i="2" s="1"/>
  <c r="R5" i="2"/>
  <c r="S5" i="2" s="1"/>
  <c r="R4" i="2"/>
  <c r="S4" i="2" s="1"/>
  <c r="R11" i="2"/>
  <c r="S11" i="2" s="1"/>
  <c r="Y10" i="2" l="1"/>
  <c r="M4" i="27"/>
  <c r="N4" i="27" s="1"/>
  <c r="M4" i="30"/>
  <c r="N4" i="30" s="1"/>
  <c r="O11" i="29" l="1"/>
  <c r="Z11" i="29" s="1"/>
  <c r="S6" i="30" l="1"/>
  <c r="R5" i="30"/>
  <c r="S5" i="30" s="1"/>
  <c r="R4" i="30"/>
  <c r="S4" i="30" s="1"/>
  <c r="I14" i="21"/>
  <c r="AD14" i="21" s="1"/>
  <c r="I8" i="21"/>
  <c r="AD8" i="21" s="1"/>
  <c r="I7" i="21"/>
  <c r="AD7" i="21" s="1"/>
  <c r="I9" i="21"/>
  <c r="AD9" i="21" s="1"/>
  <c r="R6" i="25"/>
  <c r="S6" i="25" s="1"/>
  <c r="Y6" i="25" s="1"/>
  <c r="R5" i="25"/>
  <c r="S5" i="25" s="1"/>
  <c r="Y5" i="25" s="1"/>
  <c r="W5" i="26"/>
  <c r="X5" i="26" s="1"/>
  <c r="W6" i="26"/>
  <c r="X6" i="26" s="1"/>
  <c r="W4" i="26"/>
  <c r="X4" i="26" s="1"/>
  <c r="AC12" i="28"/>
  <c r="AC20" i="28"/>
  <c r="AC11" i="28"/>
  <c r="AC21" i="28"/>
  <c r="S22" i="28"/>
  <c r="S19" i="28"/>
  <c r="S17" i="28"/>
  <c r="S6" i="28"/>
  <c r="S13" i="28"/>
  <c r="N22" i="28"/>
  <c r="N19" i="28"/>
  <c r="N17" i="28"/>
  <c r="N6" i="28"/>
  <c r="N13" i="28"/>
  <c r="AC19" i="28"/>
  <c r="AB6" i="28"/>
  <c r="AC6" i="28" s="1"/>
  <c r="AC17" i="28"/>
  <c r="AC13" i="28"/>
  <c r="AB5" i="28"/>
  <c r="AC5" i="28" s="1"/>
  <c r="AB7" i="28"/>
  <c r="AC7" i="28" s="1"/>
  <c r="AC18" i="28"/>
  <c r="AB4" i="28"/>
  <c r="AC4" i="28" s="1"/>
  <c r="S59" i="27"/>
  <c r="S56" i="27"/>
  <c r="S53" i="27"/>
  <c r="S48" i="27"/>
  <c r="S44" i="27"/>
  <c r="S41" i="27"/>
  <c r="S35" i="27"/>
  <c r="S38" i="27"/>
  <c r="S24" i="27"/>
  <c r="N59" i="27"/>
  <c r="N56" i="27"/>
  <c r="N53" i="27"/>
  <c r="N48" i="27"/>
  <c r="N44" i="27"/>
  <c r="N41" i="27"/>
  <c r="N35" i="27"/>
  <c r="N38" i="27"/>
  <c r="N24" i="27"/>
  <c r="AB4" i="27"/>
  <c r="AC4" i="27" s="1"/>
  <c r="N16" i="2"/>
  <c r="X16" i="2"/>
  <c r="X5" i="2"/>
  <c r="X4" i="2"/>
  <c r="X6" i="2"/>
  <c r="X7" i="2"/>
  <c r="X8" i="2"/>
  <c r="X15" i="2"/>
  <c r="X14" i="2"/>
  <c r="X13" i="2"/>
  <c r="X11" i="2"/>
  <c r="AD22" i="28" l="1"/>
  <c r="Y16" i="2"/>
  <c r="AD19" i="28"/>
  <c r="AD59" i="27"/>
  <c r="AD38" i="27"/>
  <c r="AD35" i="27"/>
  <c r="AD44" i="27"/>
  <c r="AD53" i="27"/>
  <c r="AD24" i="27"/>
  <c r="AD41" i="27"/>
  <c r="AD48" i="27"/>
  <c r="AD56" i="27"/>
  <c r="AD6" i="28"/>
  <c r="AD13" i="28"/>
  <c r="AD17" i="28"/>
  <c r="R4" i="28"/>
  <c r="O10" i="29" l="1"/>
  <c r="Z10" i="29" s="1"/>
  <c r="N15" i="2" l="1"/>
  <c r="Y15" i="2" s="1"/>
  <c r="N14" i="2"/>
  <c r="Y14" i="2" s="1"/>
  <c r="O12" i="29"/>
  <c r="Z12" i="29" s="1"/>
  <c r="O5" i="29"/>
  <c r="Z5" i="29" s="1"/>
  <c r="M4" i="28" l="1"/>
  <c r="M6" i="26" l="1"/>
  <c r="N6" i="26" s="1"/>
  <c r="Y6" i="26" s="1"/>
  <c r="R4" i="27"/>
  <c r="M11" i="2"/>
  <c r="N13" i="2" l="1"/>
  <c r="Y13" i="2" s="1"/>
  <c r="N9" i="29"/>
  <c r="O9" i="29" s="1"/>
  <c r="Z9" i="29" s="1"/>
  <c r="M5" i="30"/>
  <c r="N5" i="30" s="1"/>
  <c r="N6" i="30"/>
  <c r="M5" i="28"/>
  <c r="M12" i="28"/>
  <c r="M20" i="28"/>
  <c r="S29" i="27" l="1"/>
  <c r="S19" i="27"/>
  <c r="S15" i="27"/>
  <c r="S40" i="27"/>
  <c r="S42" i="27"/>
  <c r="S45" i="27"/>
  <c r="S47" i="27"/>
  <c r="S49" i="27"/>
  <c r="S51" i="27"/>
  <c r="S52" i="27"/>
  <c r="M49" i="27"/>
  <c r="N49" i="27" s="1"/>
  <c r="AD49" i="27" s="1"/>
  <c r="M51" i="27"/>
  <c r="N51" i="27" s="1"/>
  <c r="AD51" i="27" s="1"/>
  <c r="M52" i="27"/>
  <c r="N52" i="27" s="1"/>
  <c r="M42" i="27"/>
  <c r="N42" i="27" s="1"/>
  <c r="M45" i="27"/>
  <c r="N45" i="27" s="1"/>
  <c r="M47" i="27"/>
  <c r="N47" i="27" s="1"/>
  <c r="M19" i="27"/>
  <c r="N19" i="27" s="1"/>
  <c r="AD19" i="27" s="1"/>
  <c r="M15" i="27"/>
  <c r="N15" i="27" s="1"/>
  <c r="AD15" i="27" s="1"/>
  <c r="M40" i="27"/>
  <c r="N40" i="27" s="1"/>
  <c r="AD40" i="27" s="1"/>
  <c r="M29" i="27"/>
  <c r="N29" i="27" s="1"/>
  <c r="AD29" i="27" s="1"/>
  <c r="M5" i="27"/>
  <c r="M6" i="27"/>
  <c r="M26" i="27"/>
  <c r="M7" i="27"/>
  <c r="M9" i="27"/>
  <c r="M11" i="27"/>
  <c r="M8" i="27"/>
  <c r="M16" i="27"/>
  <c r="M22" i="27"/>
  <c r="M10" i="27"/>
  <c r="M34" i="27"/>
  <c r="M13" i="27"/>
  <c r="M12" i="27"/>
  <c r="M14" i="27"/>
  <c r="M17" i="27"/>
  <c r="M43" i="27"/>
  <c r="M31" i="27"/>
  <c r="M55" i="27"/>
  <c r="M57" i="27"/>
  <c r="AD45" i="27" l="1"/>
  <c r="AD47" i="27"/>
  <c r="AD42" i="27"/>
  <c r="AD52" i="27"/>
  <c r="S21" i="27"/>
  <c r="S43" i="27"/>
  <c r="S31" i="27"/>
  <c r="S4" i="27"/>
  <c r="AD4" i="27" s="1"/>
  <c r="R55" i="27"/>
  <c r="S55" i="27" s="1"/>
  <c r="AD55" i="27" s="1"/>
  <c r="R57" i="27"/>
  <c r="S57" i="27" s="1"/>
  <c r="AD57" i="27" s="1"/>
  <c r="R54" i="27"/>
  <c r="S54" i="27" s="1"/>
  <c r="AD54" i="27" s="1"/>
  <c r="R17" i="27"/>
  <c r="S17" i="27" s="1"/>
  <c r="AD17" i="27" s="1"/>
  <c r="R14" i="27"/>
  <c r="S14" i="27" s="1"/>
  <c r="AD14" i="27" s="1"/>
  <c r="R12" i="27"/>
  <c r="S12" i="27" s="1"/>
  <c r="R46" i="27"/>
  <c r="S46" i="27" s="1"/>
  <c r="R39" i="27"/>
  <c r="S39" i="27" s="1"/>
  <c r="R5" i="27"/>
  <c r="S5" i="27" s="1"/>
  <c r="R26" i="27"/>
  <c r="S26" i="27" s="1"/>
  <c r="R6" i="27"/>
  <c r="S6" i="27" s="1"/>
  <c r="R7" i="27"/>
  <c r="S7" i="27" s="1"/>
  <c r="R9" i="27"/>
  <c r="S9" i="27" s="1"/>
  <c r="R11" i="27"/>
  <c r="S11" i="27" s="1"/>
  <c r="R18" i="27"/>
  <c r="S18" i="27" s="1"/>
  <c r="R16" i="27"/>
  <c r="S16" i="27" s="1"/>
  <c r="R8" i="27"/>
  <c r="S8" i="27" s="1"/>
  <c r="R22" i="27"/>
  <c r="S22" i="27" s="1"/>
  <c r="R34" i="27"/>
  <c r="S34" i="27" s="1"/>
  <c r="R10" i="27"/>
  <c r="S10" i="27" s="1"/>
  <c r="R13" i="27"/>
  <c r="S13" i="27" s="1"/>
  <c r="S12" i="28"/>
  <c r="S18" i="28"/>
  <c r="S20" i="28"/>
  <c r="S4" i="28"/>
  <c r="R5" i="28"/>
  <c r="S5" i="28" s="1"/>
  <c r="R11" i="28"/>
  <c r="S11" i="28" s="1"/>
  <c r="R7" i="28"/>
  <c r="S7" i="28" s="1"/>
  <c r="R21" i="28"/>
  <c r="S21" i="28" s="1"/>
  <c r="I5" i="21" l="1"/>
  <c r="AD5" i="21" s="1"/>
  <c r="N4" i="29"/>
  <c r="O4" i="29" s="1"/>
  <c r="Z4" i="29" s="1"/>
  <c r="N21" i="27"/>
  <c r="AD21" i="27" s="1"/>
  <c r="N7" i="29" l="1"/>
  <c r="O7" i="29" s="1"/>
  <c r="Z7" i="29" s="1"/>
  <c r="N14" i="29" l="1"/>
  <c r="O14" i="29" s="1"/>
  <c r="Z14" i="29" s="1"/>
  <c r="N43" i="27" l="1"/>
  <c r="AD43" i="27" s="1"/>
  <c r="N31" i="27"/>
  <c r="AD31" i="27" s="1"/>
  <c r="N34" i="27"/>
  <c r="AD34" i="27" s="1"/>
  <c r="N5" i="27"/>
  <c r="AD5" i="27" s="1"/>
  <c r="N26" i="27"/>
  <c r="AD26" i="27" s="1"/>
  <c r="N6" i="27"/>
  <c r="AD6" i="27" s="1"/>
  <c r="N9" i="27"/>
  <c r="AD9" i="27" s="1"/>
  <c r="N11" i="27"/>
  <c r="AD11" i="27" s="1"/>
  <c r="N10" i="27"/>
  <c r="AD10" i="27" s="1"/>
  <c r="N8" i="27"/>
  <c r="AD8" i="27" s="1"/>
  <c r="N18" i="27"/>
  <c r="AD18" i="27" s="1"/>
  <c r="N12" i="27"/>
  <c r="AD12" i="27" s="1"/>
  <c r="N16" i="27"/>
  <c r="AD16" i="27" s="1"/>
  <c r="N22" i="27"/>
  <c r="AD22" i="27" s="1"/>
  <c r="N7" i="27"/>
  <c r="AD7" i="27" s="1"/>
  <c r="N46" i="27"/>
  <c r="AD46" i="27" s="1"/>
  <c r="N39" i="27"/>
  <c r="AD39" i="27" s="1"/>
  <c r="N13" i="27"/>
  <c r="AD13" i="27" s="1"/>
  <c r="M6" i="2"/>
  <c r="N6" i="2" s="1"/>
  <c r="Y6" i="2" s="1"/>
  <c r="M8" i="2"/>
  <c r="N8" i="2" s="1"/>
  <c r="Y8" i="2" s="1"/>
  <c r="M7" i="2"/>
  <c r="N7" i="2" s="1"/>
  <c r="Y7" i="2" s="1"/>
  <c r="I10" i="21" l="1"/>
  <c r="AD10" i="21" s="1"/>
  <c r="H4" i="21"/>
  <c r="I4" i="21" s="1"/>
  <c r="AD4" i="21" s="1"/>
  <c r="I11" i="21"/>
  <c r="AD11" i="21" s="1"/>
  <c r="I12" i="21"/>
  <c r="AD12" i="21" s="1"/>
  <c r="I13" i="21"/>
  <c r="AD13" i="21" s="1"/>
  <c r="N7" i="28"/>
  <c r="AD7" i="28" s="1"/>
  <c r="N20" i="28"/>
  <c r="AD20" i="28" s="1"/>
  <c r="N5" i="28"/>
  <c r="AD5" i="28" s="1"/>
  <c r="N11" i="28"/>
  <c r="AD11" i="28" s="1"/>
  <c r="N12" i="28"/>
  <c r="AD12" i="28" s="1"/>
  <c r="N18" i="28"/>
  <c r="AD18" i="28" s="1"/>
  <c r="N21" i="28"/>
  <c r="AD21" i="28" s="1"/>
  <c r="N4" i="28"/>
  <c r="AD4" i="28" s="1"/>
  <c r="M5" i="26" l="1"/>
  <c r="N5" i="26" s="1"/>
  <c r="Y5" i="26" s="1"/>
  <c r="N4" i="26"/>
  <c r="Y4" i="26" s="1"/>
  <c r="M4" i="2" l="1"/>
  <c r="N4" i="2" s="1"/>
  <c r="Y4" i="2" s="1"/>
  <c r="M5" i="2"/>
  <c r="N5" i="2" s="1"/>
  <c r="Y5" i="2" s="1"/>
  <c r="N11" i="2"/>
  <c r="Y11" i="2" s="1"/>
  <c r="I6" i="21" l="1"/>
  <c r="AD6" i="21" s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32 WEEKS 
T=0.5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= 66 WEEKS 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- 49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</text>
    </comment>
    <comment ref="K11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PARTICIPATON PREVIOS RANK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-32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- 66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= 77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= 49 WEEKS
T=0.5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= 25 WEEKS
T=1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Author:
PREPARING FOR PARIS OLYMPIC 2024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ASIAN GAMES 22
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 - PARIS OLYMPICS
</t>
        </r>
      </text>
    </comment>
    <comment ref="U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 RETAINED PREV RANKING POS.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- 32 WEEKS
T 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- 66 WEEKS
T =0.25</t>
        </r>
      </text>
    </comment>
    <comment ref="O2" authorId="0" shapeId="0">
      <text>
        <r>
          <rPr>
            <sz val="22"/>
            <color indexed="81"/>
            <rFont val="Tahoma"/>
            <family val="2"/>
          </rPr>
          <t xml:space="preserve">TIME - 77 WEEKS
T-=0.25
</t>
        </r>
      </text>
    </comment>
    <comment ref="T2" authorId="0" shapeId="0">
      <text>
        <r>
          <rPr>
            <sz val="22"/>
            <color indexed="81"/>
            <rFont val="Tahoma"/>
            <family val="2"/>
          </rPr>
          <t xml:space="preserve">TIME - 49 WEEKS
T-=0.5
</t>
        </r>
      </text>
    </comment>
    <comment ref="Y2" authorId="0" shapeId="0">
      <text>
        <r>
          <rPr>
            <sz val="22"/>
            <color indexed="81"/>
            <rFont val="Tahoma"/>
            <family val="2"/>
          </rPr>
          <t xml:space="preserve">TIME - 25 WEEKS
T-=1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PREV RANKING VIEW PREP FOR PARIS OLYMPICS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ASIAN GAMES
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
</t>
        </r>
      </text>
    </comment>
    <comment ref="Z4" authorId="0" shapeId="0">
      <text>
        <r>
          <rPr>
            <sz val="9"/>
            <color indexed="81"/>
            <rFont val="Tahoma"/>
            <family val="2"/>
          </rPr>
          <t xml:space="preserve">PARIS OLYMPICS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- 32 WEEKS
T=0.5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TIME SINCE - 40 WEEKS
T=0.5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6"/>
            <color indexed="81"/>
            <rFont val="Tahoma"/>
            <family val="2"/>
          </rPr>
          <t>TIME SINCE = 32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K2" authorId="0" shapeId="0">
      <text>
        <r>
          <rPr>
            <b/>
            <sz val="16"/>
            <color indexed="81"/>
            <rFont val="Tahoma"/>
            <family val="2"/>
          </rPr>
          <t>TIME SINCE = 66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- 49 WEEK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T - 25 WEEKS
T=1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32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- 49 WEEKS
T=0.5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- 40 WEEKS
T=0.5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-29 WEEKS
T=0.5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32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= 66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- 49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SOF 24 FRENCH OLYMPIC WEEK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ASIAN GAMES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- 32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- 49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- 38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-29 WEEKS
T=0.5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
</t>
        </r>
      </text>
    </comment>
    <comment ref="U5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 PREV RANKING - 7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10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8"/>
            <color indexed="81"/>
            <rFont val="Tahoma"/>
            <family val="2"/>
          </rPr>
          <t>TIME SINCE - 32 WEEKS
T=0.5</t>
        </r>
      </text>
    </comment>
    <comment ref="J2" authorId="0" shapeId="0">
      <text>
        <r>
          <rPr>
            <b/>
            <sz val="18"/>
            <color indexed="81"/>
            <rFont val="Tahoma"/>
            <family val="2"/>
          </rPr>
          <t>TIME SINCE - 66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- 49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" authorId="0" shapeId="0">
      <text>
        <r>
          <rPr>
            <sz val="9"/>
            <color indexed="81"/>
            <rFont val="Tahoma"/>
            <family val="2"/>
          </rPr>
          <t xml:space="preserve">NP DIUE TO ASIAN GAMES 
</t>
        </r>
      </text>
    </comment>
  </commentList>
</comments>
</file>

<file path=xl/sharedStrings.xml><?xml version="1.0" encoding="utf-8"?>
<sst xmlns="http://schemas.openxmlformats.org/spreadsheetml/2006/main" count="969" uniqueCount="349">
  <si>
    <t>S.No.</t>
  </si>
  <si>
    <t>Name</t>
  </si>
  <si>
    <t>S.No</t>
  </si>
  <si>
    <t>49er:FX</t>
  </si>
  <si>
    <t>Vishnu Saravanan</t>
  </si>
  <si>
    <t>DOB</t>
  </si>
  <si>
    <t>12.06.1991</t>
  </si>
  <si>
    <t>30.09.1993</t>
  </si>
  <si>
    <t>18.11.1995/10.02.1995</t>
  </si>
  <si>
    <t>12.03.1996/26.02.1995</t>
  </si>
  <si>
    <t>TOTAL</t>
  </si>
  <si>
    <t>18.03.1998</t>
  </si>
  <si>
    <t>09.12.2002</t>
  </si>
  <si>
    <t>13.08.1999</t>
  </si>
  <si>
    <t>D.O.B</t>
  </si>
  <si>
    <t>ISHWARIYA GANESH</t>
  </si>
  <si>
    <t>MOHIT SAINI</t>
  </si>
  <si>
    <t>ISRAJ ALI</t>
  </si>
  <si>
    <t>DEELIP KUMAR</t>
  </si>
  <si>
    <t>GITESH</t>
  </si>
  <si>
    <t>AVINASH YADAV</t>
  </si>
  <si>
    <t>DEEPAK K SAINI</t>
  </si>
  <si>
    <t>SANJAY KUMAR</t>
  </si>
  <si>
    <t>NEKI RAM</t>
  </si>
  <si>
    <t>GANESH JANGIR</t>
  </si>
  <si>
    <t>DEEPAK YADAV</t>
  </si>
  <si>
    <t>ABDUL KALAM</t>
  </si>
  <si>
    <t>R ASHWINI</t>
  </si>
  <si>
    <t>ASHISH S ROY</t>
  </si>
  <si>
    <t>MAHAPRABHU</t>
  </si>
  <si>
    <t>NP</t>
  </si>
  <si>
    <t>10.04.1998/01.01.1996</t>
  </si>
  <si>
    <t>PEARL COLVALCAR</t>
  </si>
  <si>
    <t>SHITAL SENDHAV</t>
  </si>
  <si>
    <t>SACHIN GANESH</t>
  </si>
  <si>
    <t>02.02.1995</t>
  </si>
  <si>
    <t>NETHRA KUMANAN</t>
  </si>
  <si>
    <t>29.04.2006</t>
  </si>
  <si>
    <t>18.07.2006</t>
  </si>
  <si>
    <t>01.03.2005</t>
  </si>
  <si>
    <t>26.03.1994</t>
  </si>
  <si>
    <t>21.08.1997</t>
  </si>
  <si>
    <t>24.02.1999</t>
  </si>
  <si>
    <t>28.07.1991</t>
  </si>
  <si>
    <t>07.12.1991</t>
  </si>
  <si>
    <t>10.12.1987</t>
  </si>
  <si>
    <t>10.11.1987</t>
  </si>
  <si>
    <t>05.06.1988</t>
  </si>
  <si>
    <t>01.01.1996</t>
  </si>
  <si>
    <t>21.07.1996</t>
  </si>
  <si>
    <t>19.10.1997</t>
  </si>
  <si>
    <t>08.08.1999</t>
  </si>
  <si>
    <t>04.06.1998</t>
  </si>
  <si>
    <t>17.08.1999</t>
  </si>
  <si>
    <t>20.08.2001</t>
  </si>
  <si>
    <t>14.06.1998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</si>
  <si>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</si>
  <si>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</si>
  <si>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</si>
  <si>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</si>
  <si>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</si>
  <si>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</si>
  <si>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</si>
  <si>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</si>
  <si>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</si>
  <si>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</si>
  <si>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VIZAG</t>
  </si>
  <si>
    <t>SONAL GOEL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</si>
  <si>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</si>
  <si>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</si>
  <si>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</si>
  <si>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</si>
  <si>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</si>
  <si>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</si>
  <si>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</si>
  <si>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</si>
  <si>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ADHIKESH JAGTAP</t>
  </si>
  <si>
    <t>23.10.1996</t>
  </si>
  <si>
    <t>09.02.2000</t>
  </si>
  <si>
    <t>S MANEESH RAJAA</t>
  </si>
  <si>
    <t>01.03.1999</t>
  </si>
  <si>
    <t>Prince Noble/ Manu Francis</t>
  </si>
  <si>
    <t xml:space="preserve">KC Ganpathi / Varun Thakkar                              </t>
  </si>
  <si>
    <t>Anand Thakur/ Satyam Rangad</t>
  </si>
  <si>
    <t>SCORE</t>
  </si>
  <si>
    <t>OYA</t>
  </si>
  <si>
    <t>KATYA COELHO</t>
  </si>
  <si>
    <t>M PADHAN</t>
  </si>
  <si>
    <t>IQ FOIL- MEN</t>
  </si>
  <si>
    <t>IQ FOIL- WOMEN</t>
  </si>
  <si>
    <t>NACRA 17</t>
  </si>
  <si>
    <t xml:space="preserve">VISHAL SINGH/ SAKTHIVEL </t>
  </si>
  <si>
    <t>08.06.2000/ 25.01.1994</t>
  </si>
  <si>
    <t>DAYNE COELHO</t>
  </si>
  <si>
    <t>R KEERTHI</t>
  </si>
  <si>
    <t>02.04.2005</t>
  </si>
  <si>
    <t>29.11.2005</t>
  </si>
  <si>
    <t>NO. OF ENTRIES (N)</t>
  </si>
  <si>
    <t>POS. IN REGATTA (P)</t>
  </si>
  <si>
    <t>TIME ADJUSTMENT FACTOR (T)</t>
  </si>
  <si>
    <t>NEW TEAM</t>
  </si>
  <si>
    <t>IMTIZULU</t>
  </si>
  <si>
    <t>SAURABH KUMAR</t>
  </si>
  <si>
    <t>01.02.1999</t>
  </si>
  <si>
    <t>SCORE R/OFF</t>
  </si>
  <si>
    <t>LT CDR AMAN MOHAN VYAS / AASTHA SENAPATI</t>
  </si>
  <si>
    <t>INWTC (MBI)</t>
  </si>
  <si>
    <t>INWTC(MBI)</t>
  </si>
  <si>
    <t>14.10.1978</t>
  </si>
  <si>
    <t>BINOOB M / AJAY RAJ SINGH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</si>
  <si>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</si>
  <si>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</si>
  <si>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</si>
  <si>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</si>
  <si>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</si>
  <si>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</si>
  <si>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</si>
  <si>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470 (MIXED)</t>
  </si>
  <si>
    <t>SCORE  R/OFF</t>
  </si>
  <si>
    <t>RK SHARMA</t>
  </si>
  <si>
    <t>SUDHANSHU SHEKHAR</t>
  </si>
  <si>
    <t>SHRADDHA VERMA</t>
  </si>
  <si>
    <t>DHARANI LAVETI</t>
  </si>
  <si>
    <t>AKSHAY R KULAT</t>
  </si>
  <si>
    <t>12.03.2005/ 25.06.1998</t>
  </si>
  <si>
    <t>NAINCY RAI</t>
  </si>
  <si>
    <t>JAIDEEP DALAL</t>
  </si>
  <si>
    <t>JASPAL SINGH</t>
  </si>
  <si>
    <t>PRADEEP THAKUR</t>
  </si>
  <si>
    <t>LOKESH SAINI</t>
  </si>
  <si>
    <t>VANSHIKA SINGH PARIHAR</t>
  </si>
  <si>
    <t>26.04.2003/ 30.06.1994</t>
  </si>
  <si>
    <t>SHUBHAM PATEL</t>
  </si>
  <si>
    <t xml:space="preserve">07.01.2005/  11.06.1993  </t>
  </si>
  <si>
    <t xml:space="preserve">12.12.1994/  07.06.2003 </t>
  </si>
  <si>
    <t>08.11.2002/ 15.02.2001</t>
  </si>
  <si>
    <t>SIKHANSHU SINGH</t>
  </si>
  <si>
    <t>AKSHAY VINCENT C</t>
  </si>
  <si>
    <t>TSC</t>
  </si>
  <si>
    <t>10.05.2005</t>
  </si>
  <si>
    <t>ABHINAY YADAV</t>
  </si>
  <si>
    <t>SUKHDEEP SINGH</t>
  </si>
  <si>
    <t>14.01.2000</t>
  </si>
  <si>
    <t>THANUJA KAMESHWAR</t>
  </si>
  <si>
    <t>CAPT ADITYA SANGWAN</t>
  </si>
  <si>
    <t>10.07.2005</t>
  </si>
  <si>
    <t>CHITRESH TATHA</t>
  </si>
  <si>
    <t>30.10.2001</t>
  </si>
  <si>
    <t>HRIDIN NK</t>
  </si>
  <si>
    <t>04.05.2000</t>
  </si>
  <si>
    <t xml:space="preserve">FORMULA KITE </t>
  </si>
  <si>
    <t>37TH HYDERABAD SAILING WEEK 2023 (03-09 JUL 23)</t>
  </si>
  <si>
    <t>4</t>
  </si>
  <si>
    <t>RAMMILAN YADAV</t>
  </si>
  <si>
    <t>RAJESH PANDIAN P</t>
  </si>
  <si>
    <t>NANHE RAJA BUNDELA</t>
  </si>
  <si>
    <t>BALAGURU G</t>
  </si>
  <si>
    <t>KONTHOUJAM KARNAJIT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</si>
  <si>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</si>
  <si>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</si>
  <si>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</si>
  <si>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</si>
  <si>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</si>
  <si>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</si>
  <si>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</si>
  <si>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</si>
  <si>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</si>
  <si>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</si>
  <si>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</si>
  <si>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</si>
  <si>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</si>
  <si>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</si>
  <si>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</si>
  <si>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</si>
  <si>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</si>
  <si>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</si>
  <si>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03.02.1999</t>
  </si>
  <si>
    <t>02.11.2000</t>
  </si>
  <si>
    <t>02.06.2005</t>
  </si>
  <si>
    <t>05.03.2003</t>
  </si>
  <si>
    <t>11.03.2001</t>
  </si>
  <si>
    <t>CDR HARMEET KAUR</t>
  </si>
  <si>
    <t>24.07.2007 / 22.11.1998</t>
  </si>
  <si>
    <t>VISHNU M / KARTHIK B</t>
  </si>
  <si>
    <t>22.08.2000 / 30.12.1993</t>
  </si>
  <si>
    <t>1</t>
  </si>
  <si>
    <t>BRIJRAJ VERMA / VISHAKA SANJAY PAWAR</t>
  </si>
  <si>
    <t>ILCA 7</t>
  </si>
  <si>
    <t>ILCA 6</t>
  </si>
  <si>
    <t>INWTC(MBI)/YCH</t>
  </si>
  <si>
    <t>NSS BHOPAL / AYN</t>
  </si>
  <si>
    <t>YCH / INWTC(MBI)</t>
  </si>
  <si>
    <t>AYN / NSS BHOPAL</t>
  </si>
  <si>
    <t>05.01.2005</t>
  </si>
  <si>
    <t>6</t>
  </si>
  <si>
    <t>AMIT/ NEERAJ</t>
  </si>
  <si>
    <t>27.07.1999/ 13.02.1996</t>
  </si>
  <si>
    <t>08.05.1996 / 02.10.1995</t>
  </si>
  <si>
    <t>RAMESH KUMAR / VIRENDER SINGH</t>
  </si>
  <si>
    <t>KONGARA PREETHI</t>
  </si>
  <si>
    <t xml:space="preserve"> UMA CHOUHAN</t>
  </si>
  <si>
    <t xml:space="preserve"> 08.06.2004 / 08.12.1995  </t>
  </si>
  <si>
    <t>Nationals Score+ Best Two out of rest</t>
  </si>
  <si>
    <t>Nationals Score+ Best Two (out of rest)</t>
  </si>
  <si>
    <t>Nationals  Score+ Best Two (out of rest)</t>
  </si>
  <si>
    <t>Nationals Score+ Best Two (out of Rest)</t>
  </si>
  <si>
    <t>CHS REDDY</t>
  </si>
  <si>
    <t>YCH / AYN</t>
  </si>
  <si>
    <t xml:space="preserve">01.09.2004 / 02.08.1993 </t>
  </si>
  <si>
    <t>M KOTESWARA RAO / SANJAY KUMAR</t>
  </si>
  <si>
    <t>22.06.2000 / 21.07.1976</t>
  </si>
  <si>
    <t>JASVEER SINGH</t>
  </si>
  <si>
    <t>01.02.2002</t>
  </si>
  <si>
    <t>AWNISH YADAV</t>
  </si>
  <si>
    <t>14.12.1996</t>
  </si>
  <si>
    <t>KHUSHPREET SINGH</t>
  </si>
  <si>
    <t>20.12.2001</t>
  </si>
  <si>
    <t>MANIKANT MAHTO</t>
  </si>
  <si>
    <t>17.10.1998</t>
  </si>
  <si>
    <t>CAPT R P PANDEY</t>
  </si>
  <si>
    <t>10.01.1991</t>
  </si>
  <si>
    <t>SLT RITURAJ SINGH BHATI</t>
  </si>
  <si>
    <t>13.12.1999</t>
  </si>
  <si>
    <t>INWTC, KOCHI</t>
  </si>
  <si>
    <t>14.08.2001</t>
  </si>
  <si>
    <t>AASTIK SINGH THAKUR</t>
  </si>
  <si>
    <t>12.06.2001</t>
  </si>
  <si>
    <t>SLT YUVRAJ GOSWAMI</t>
  </si>
  <si>
    <t>INWTC, CHILKA</t>
  </si>
  <si>
    <t>19.03.2003</t>
  </si>
  <si>
    <t>HARSH UPADYAY</t>
  </si>
  <si>
    <t>HARSHITA TOMAR</t>
  </si>
  <si>
    <t>02.03.2002</t>
  </si>
  <si>
    <t>NEHA THAKUR</t>
  </si>
  <si>
    <t>24.08.2006</t>
  </si>
  <si>
    <t>LEPAKKSHI MK</t>
  </si>
  <si>
    <t>29.05.2003</t>
  </si>
  <si>
    <t>SLT RUPAL DUBEY</t>
  </si>
  <si>
    <t>19.11.2000</t>
  </si>
  <si>
    <t>20.03.2009</t>
  </si>
  <si>
    <t>AADYA TYAGI</t>
  </si>
  <si>
    <t>RMSC</t>
  </si>
  <si>
    <t>NS RAWAT</t>
  </si>
  <si>
    <t>ANMOL BADYAL</t>
  </si>
  <si>
    <t>ANIRAJ SENDHAV</t>
  </si>
  <si>
    <t xml:space="preserve">24.07.2007 / 10.07.2001 </t>
  </si>
  <si>
    <t>PAIR BROKEN</t>
  </si>
  <si>
    <t>3/7 RACES</t>
  </si>
  <si>
    <t>0/11 RACES</t>
  </si>
  <si>
    <t>1/11 RACES</t>
  </si>
  <si>
    <t>YAI SENIOR NATIONALS 2023, MUMBAI (20-26 SEP 23)</t>
  </si>
  <si>
    <t>SAIL INDIA 2024, MUMBAI (12-20 JAN 24)</t>
  </si>
  <si>
    <t>YAI SR NATIONALS 2023, MUMBAI (20-26 SEP 23)</t>
  </si>
  <si>
    <t>Nationals  Score+ Best Two out of rest</t>
  </si>
  <si>
    <t>37TH HYDERABAD SAILING WEEK  23 (03-09 JUL 23)</t>
  </si>
  <si>
    <t>YAI MULTICLASS REGATTA 2024, MBI (20-24 MAR 24)</t>
  </si>
  <si>
    <t>VISHAL SINGH/KARTHIK B</t>
  </si>
  <si>
    <t>08.06.200 / 30.12.1993</t>
  </si>
  <si>
    <t>HARSHITA TOMAR / SHITAL VERMA</t>
  </si>
  <si>
    <t>02.03.2002 / 26.02.2007</t>
  </si>
  <si>
    <t>YAI MULTI CLASS REGATTA 2024, MBI (20-24 MAR 24)</t>
  </si>
  <si>
    <t>YAI ALL INDIA WINDSURFING &amp; KITEBOARDING CHAMPIONSHIP 2023, GOA (03-07 APR 24)</t>
  </si>
  <si>
    <t xml:space="preserve">INWTC(MBI) </t>
  </si>
  <si>
    <t>YAI SENIOR NATIONALS 2024, MUMBAI (12-18 MAY 24)</t>
  </si>
  <si>
    <t>BIKRAM MOHAPATRA</t>
  </si>
  <si>
    <t>ADHVAIT PRASANT MENON</t>
  </si>
  <si>
    <t>INWTC(MANDOVI)</t>
  </si>
  <si>
    <t>NAVYN PRABHAKAR</t>
  </si>
  <si>
    <t>10.05.2003</t>
  </si>
  <si>
    <t>27.06.2006</t>
  </si>
  <si>
    <t>SHETPALLY SRUJAN KUMAR</t>
  </si>
  <si>
    <t>23.12.1999</t>
  </si>
  <si>
    <t>ALIA SABREEN FAISAL</t>
  </si>
  <si>
    <t>13.05.2008</t>
  </si>
  <si>
    <t>ASHWINI BHARDWAJ</t>
  </si>
  <si>
    <t>01.10.1995</t>
  </si>
  <si>
    <t>BINOOB M / KARTHIK B</t>
  </si>
  <si>
    <t>08.11.2002 / 30.12.1993</t>
  </si>
  <si>
    <t>MANISH SHARMA</t>
  </si>
  <si>
    <t xml:space="preserve">17.01.2005 / 24.03.2006 </t>
  </si>
  <si>
    <t>DIVYANSHI MISHRA</t>
  </si>
  <si>
    <t>14.06.2007 / 15.08.2005</t>
  </si>
  <si>
    <t>07.11.1996 / 29.09.2000</t>
  </si>
  <si>
    <t>21.06.1994 / 15.09.2003</t>
  </si>
  <si>
    <t>18.01.1982  /  29.05.2003</t>
  </si>
  <si>
    <t>DOIPHODE SI / RAMYA SARAVANAN</t>
  </si>
  <si>
    <t>YAI SR NATIONALS 2024, MUMBAI (12-18 MAY 24)</t>
  </si>
  <si>
    <t>VIDHYANSHI MISHRA</t>
  </si>
  <si>
    <t>YAI SENIOR NATIONAL 2024, MBI (12-18 MAY 24)</t>
  </si>
  <si>
    <t>ALL INDIA WINDSURFING CHAMPIONSHIP 2024, CHENNAI (5-9 JUN 24)</t>
  </si>
  <si>
    <t>NOT SAILING</t>
  </si>
  <si>
    <t>38TH HYDERABAD SIALING WEEK 24 (1-7 JUL 24)</t>
  </si>
  <si>
    <t>3</t>
  </si>
  <si>
    <t>A SANJAY REDDY</t>
  </si>
  <si>
    <t>AVNI</t>
  </si>
  <si>
    <t>12.07.2005 / 29.01.2008</t>
  </si>
  <si>
    <t>38TH HYDERABAD SAILING WEEK 24 (01-07 JUL 24)</t>
  </si>
  <si>
    <t>LAVETI  DHARANI</t>
  </si>
  <si>
    <t>VEERA VAMSHAM VAISHNAVI</t>
  </si>
  <si>
    <t>5</t>
  </si>
  <si>
    <t>7</t>
  </si>
  <si>
    <t>MUKTA GAUTAM</t>
  </si>
  <si>
    <t>8</t>
  </si>
  <si>
    <t>PIYUSH</t>
  </si>
  <si>
    <t>9</t>
  </si>
  <si>
    <t>14.05.2005</t>
  </si>
  <si>
    <t>12.03.2005</t>
  </si>
  <si>
    <t>01.10.2006</t>
  </si>
  <si>
    <t>YCH</t>
  </si>
  <si>
    <t>08.08.1988</t>
  </si>
  <si>
    <t>HYDERABAD SAILING WEEK, HYD  (1-7 JUL 24)</t>
  </si>
  <si>
    <t>YAMANDEEP</t>
  </si>
  <si>
    <t>14</t>
  </si>
  <si>
    <t>VISHNU KRS</t>
  </si>
  <si>
    <t>15</t>
  </si>
  <si>
    <t>DEEPAK LAMBA</t>
  </si>
  <si>
    <t>16</t>
  </si>
  <si>
    <t>HARSH TIWARI</t>
  </si>
  <si>
    <t>17</t>
  </si>
  <si>
    <t>RAHUL YADAV</t>
  </si>
  <si>
    <t>18</t>
  </si>
  <si>
    <t>ARUN KUMAR SINGH</t>
  </si>
  <si>
    <t>19</t>
  </si>
  <si>
    <t>ALOK R PANDEY</t>
  </si>
  <si>
    <t>20</t>
  </si>
  <si>
    <t>LANKA KIRAN KUMAR</t>
  </si>
  <si>
    <t>21</t>
  </si>
  <si>
    <t>RAMCHANDRA YADAV</t>
  </si>
  <si>
    <t>22</t>
  </si>
  <si>
    <t>SIDDHANT A SALUNKHE</t>
  </si>
  <si>
    <t>23</t>
  </si>
  <si>
    <t>1/12 RACES</t>
  </si>
  <si>
    <t>SOURAV SINGH</t>
  </si>
  <si>
    <t>25</t>
  </si>
  <si>
    <t>4/12 RACES</t>
  </si>
  <si>
    <t>3/12 RACES</t>
  </si>
  <si>
    <t>01.07.1999</t>
  </si>
  <si>
    <t>23.12.2000</t>
  </si>
  <si>
    <t>10.12.1998</t>
  </si>
  <si>
    <t>01.07.2005</t>
  </si>
  <si>
    <t>25.06.1998</t>
  </si>
  <si>
    <t>USC</t>
  </si>
  <si>
    <t>10.07.1997</t>
  </si>
  <si>
    <t>01.02.2005</t>
  </si>
  <si>
    <t>31.03.1993</t>
  </si>
  <si>
    <t>14.01.1999</t>
  </si>
  <si>
    <t>13.09.2004</t>
  </si>
  <si>
    <t>24.03.2003</t>
  </si>
  <si>
    <t>INWTC MBI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</si>
</sst>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3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8"/>
      <color indexed="81"/>
      <name val="Tahoma"/>
      <family val="2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  <font>
      <sz val="22"/>
      <color indexed="81"/>
      <name val="Tahoma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231">
    <xf numFmtId="0" fontId="0" fillId="0" borderId="0" xfId="0"/>
    <xf numFmtId="0" fontId="0" fillId="0" borderId="1" xfId="0" applyNumberFormat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center" vertical="center"/>
    </xf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2" fillId="0" borderId="1" xfId="0" quotePrefix="1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5" fillId="0" borderId="0" xfId="0" applyNumberFormat="1" applyFont="1" applyAlignment="1">
      <alignment vertical="center"/>
    </xf>
    <xf numFmtId="0" fontId="0" fillId="2" borderId="1" xfId="0" quotePrefix="1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quotePrefix="1" applyNumberFormat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left" vertical="center"/>
    </xf>
    <xf numFmtId="49" fontId="19" fillId="0" borderId="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2" fillId="0" borderId="1" xfId="0" quotePrefix="1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left" vertical="center" wrapText="1"/>
    </xf>
    <xf numFmtId="0" fontId="22" fillId="0" borderId="1" xfId="0" applyNumberFormat="1" applyFont="1" applyBorder="1" applyAlignment="1">
      <alignment horizontal="center" vertical="center" wrapText="1"/>
    </xf>
    <xf numFmtId="0" fontId="22" fillId="2" borderId="1" xfId="0" applyNumberFormat="1" applyFont="1" applyFill="1" applyBorder="1" applyAlignment="1">
      <alignment horizontal="center" vertical="center" wrapText="1"/>
    </xf>
    <xf numFmtId="0" fontId="22" fillId="3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vertical="center" wrapText="1"/>
    </xf>
    <xf numFmtId="0" fontId="23" fillId="0" borderId="1" xfId="0" applyNumberFormat="1" applyFont="1" applyBorder="1" applyAlignment="1">
      <alignment horizontal="left" vertical="center"/>
    </xf>
    <xf numFmtId="0" fontId="23" fillId="0" borderId="1" xfId="0" applyNumberFormat="1" applyFont="1" applyBorder="1" applyAlignment="1">
      <alignment horizontal="center" vertical="center"/>
    </xf>
    <xf numFmtId="0" fontId="23" fillId="3" borderId="1" xfId="0" applyNumberFormat="1" applyFont="1" applyFill="1" applyBorder="1" applyAlignment="1">
      <alignment vertical="center" wrapText="1"/>
    </xf>
    <xf numFmtId="0" fontId="23" fillId="3" borderId="1" xfId="0" applyNumberFormat="1" applyFont="1" applyFill="1" applyBorder="1" applyAlignment="1">
      <alignment horizontal="center" vertical="center"/>
    </xf>
    <xf numFmtId="0" fontId="22" fillId="3" borderId="4" xfId="0" applyNumberFormat="1" applyFont="1" applyFill="1" applyBorder="1" applyAlignment="1">
      <alignment horizontal="center" vertical="center"/>
    </xf>
    <xf numFmtId="2" fontId="22" fillId="3" borderId="4" xfId="0" applyNumberFormat="1" applyFont="1" applyFill="1" applyBorder="1" applyAlignment="1">
      <alignment horizontal="center" vertical="center"/>
    </xf>
    <xf numFmtId="0" fontId="24" fillId="0" borderId="0" xfId="0" applyNumberFormat="1" applyFont="1" applyAlignment="1">
      <alignment vertical="center"/>
    </xf>
    <xf numFmtId="0" fontId="23" fillId="0" borderId="0" xfId="0" applyNumberFormat="1" applyFont="1" applyAlignment="1">
      <alignment vertical="center"/>
    </xf>
    <xf numFmtId="0" fontId="0" fillId="6" borderId="1" xfId="0" applyNumberForma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left" vertical="center" wrapText="1"/>
    </xf>
    <xf numFmtId="0" fontId="26" fillId="3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27" fillId="0" borderId="0" xfId="0" applyNumberFormat="1" applyFont="1" applyAlignment="1">
      <alignment vertical="center"/>
    </xf>
    <xf numFmtId="0" fontId="22" fillId="3" borderId="1" xfId="0" applyNumberFormat="1" applyFont="1" applyFill="1" applyBorder="1" applyAlignment="1">
      <alignment horizontal="center" vertical="center"/>
    </xf>
    <xf numFmtId="0" fontId="27" fillId="0" borderId="1" xfId="0" applyNumberFormat="1" applyFont="1" applyBorder="1" applyAlignment="1">
      <alignment horizontal="center" vertical="center"/>
    </xf>
    <xf numFmtId="0" fontId="27" fillId="3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center" vertical="center"/>
    </xf>
    <xf numFmtId="0" fontId="26" fillId="0" borderId="1" xfId="0" applyNumberFormat="1" applyFont="1" applyBorder="1" applyAlignment="1">
      <alignment horizontal="left" vertical="center"/>
    </xf>
    <xf numFmtId="0" fontId="26" fillId="0" borderId="1" xfId="0" applyNumberFormat="1" applyFont="1" applyBorder="1" applyAlignment="1">
      <alignment horizontal="center" vertical="center" wrapText="1"/>
    </xf>
    <xf numFmtId="49" fontId="26" fillId="0" borderId="1" xfId="0" applyNumberFormat="1" applyFont="1" applyFill="1" applyBorder="1" applyAlignment="1">
      <alignment horizontal="center" vertical="center" wrapText="1"/>
    </xf>
    <xf numFmtId="0" fontId="26" fillId="2" borderId="1" xfId="0" applyNumberFormat="1" applyFont="1" applyFill="1" applyBorder="1" applyAlignment="1">
      <alignment horizontal="center" vertical="center" wrapText="1"/>
    </xf>
    <xf numFmtId="0" fontId="26" fillId="4" borderId="0" xfId="0" applyNumberFormat="1" applyFont="1" applyFill="1" applyAlignment="1">
      <alignment horizontal="center" vertical="center"/>
    </xf>
    <xf numFmtId="2" fontId="22" fillId="3" borderId="1" xfId="0" applyNumberFormat="1" applyFont="1" applyFill="1" applyBorder="1" applyAlignment="1">
      <alignment horizontal="center" vertical="center"/>
    </xf>
    <xf numFmtId="0" fontId="0" fillId="7" borderId="0" xfId="0" applyNumberFormat="1" applyFill="1"/>
    <xf numFmtId="0" fontId="26" fillId="7" borderId="1" xfId="0" applyNumberFormat="1" applyFont="1" applyFill="1" applyBorder="1" applyAlignment="1">
      <alignment horizontal="center" vertical="center"/>
    </xf>
    <xf numFmtId="0" fontId="26" fillId="7" borderId="1" xfId="0" applyNumberFormat="1" applyFont="1" applyFill="1" applyBorder="1" applyAlignment="1">
      <alignment horizontal="left" vertical="center" wrapText="1"/>
    </xf>
    <xf numFmtId="0" fontId="26" fillId="7" borderId="1" xfId="0" applyNumberFormat="1" applyFont="1" applyFill="1" applyBorder="1" applyAlignment="1">
      <alignment horizontal="center" vertical="center" wrapText="1"/>
    </xf>
    <xf numFmtId="0" fontId="26" fillId="7" borderId="0" xfId="0" applyNumberFormat="1" applyFont="1" applyFill="1" applyAlignment="1">
      <alignment horizontal="center" vertical="center"/>
    </xf>
    <xf numFmtId="0" fontId="0" fillId="3" borderId="0" xfId="0" applyNumberFormat="1" applyFill="1"/>
    <xf numFmtId="0" fontId="2" fillId="3" borderId="1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7" fillId="0" borderId="1" xfId="0" applyNumberFormat="1" applyFont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 wrapText="1"/>
    </xf>
    <xf numFmtId="0" fontId="23" fillId="3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27" fillId="0" borderId="1" xfId="0" applyNumberFormat="1" applyFont="1" applyBorder="1" applyAlignment="1">
      <alignment horizontal="left" vertical="center" wrapText="1"/>
    </xf>
    <xf numFmtId="0" fontId="23" fillId="3" borderId="1" xfId="0" applyNumberFormat="1" applyFont="1" applyFill="1" applyBorder="1" applyAlignment="1">
      <alignment horizontal="left" vertical="center" wrapText="1"/>
    </xf>
    <xf numFmtId="0" fontId="22" fillId="3" borderId="3" xfId="0" applyNumberFormat="1" applyFont="1" applyFill="1" applyBorder="1" applyAlignment="1">
      <alignment horizontal="center" vertical="center"/>
    </xf>
    <xf numFmtId="0" fontId="22" fillId="2" borderId="3" xfId="0" applyNumberFormat="1" applyFont="1" applyFill="1" applyBorder="1" applyAlignment="1">
      <alignment horizontal="center" vertical="center" wrapText="1"/>
    </xf>
    <xf numFmtId="0" fontId="22" fillId="3" borderId="0" xfId="0" applyNumberFormat="1" applyFont="1" applyFill="1" applyBorder="1" applyAlignment="1">
      <alignment horizontal="center" vertical="center"/>
    </xf>
    <xf numFmtId="0" fontId="22" fillId="2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0" fontId="0" fillId="0" borderId="1" xfId="0" applyNumberFormat="1" applyBorder="1" applyAlignment="1">
      <alignment wrapText="1"/>
    </xf>
    <xf numFmtId="0" fontId="1" fillId="2" borderId="1" xfId="0" applyNumberFormat="1" applyFont="1" applyFill="1" applyBorder="1" applyAlignment="1">
      <alignment vertical="center" wrapText="1"/>
    </xf>
    <xf numFmtId="0" fontId="0" fillId="3" borderId="1" xfId="0" applyNumberFormat="1" applyFill="1" applyBorder="1" applyAlignment="1">
      <alignment horizontal="center"/>
    </xf>
    <xf numFmtId="0" fontId="24" fillId="0" borderId="1" xfId="0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24" fillId="3" borderId="4" xfId="0" applyNumberFormat="1" applyFont="1" applyFill="1" applyBorder="1" applyAlignment="1">
      <alignment horizontal="center" vertical="center"/>
    </xf>
    <xf numFmtId="0" fontId="24" fillId="2" borderId="1" xfId="0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center"/>
    </xf>
    <xf numFmtId="0" fontId="24" fillId="3" borderId="1" xfId="0" applyNumberFormat="1" applyFont="1" applyFill="1" applyBorder="1" applyAlignment="1">
      <alignment horizontal="center" vertical="center" wrapText="1"/>
    </xf>
    <xf numFmtId="2" fontId="24" fillId="3" borderId="4" xfId="0" applyNumberFormat="1" applyFont="1" applyFill="1" applyBorder="1" applyAlignment="1">
      <alignment horizontal="center" vertical="center"/>
    </xf>
    <xf numFmtId="0" fontId="30" fillId="0" borderId="0" xfId="0" applyNumberFormat="1" applyFont="1" applyAlignment="1">
      <alignment vertical="center"/>
    </xf>
    <xf numFmtId="0" fontId="26" fillId="0" borderId="1" xfId="0" applyNumberFormat="1" applyFont="1" applyBorder="1" applyAlignment="1">
      <alignment horizontal="center" vertical="center"/>
    </xf>
    <xf numFmtId="0" fontId="31" fillId="3" borderId="1" xfId="0" applyNumberFormat="1" applyFont="1" applyFill="1" applyBorder="1" applyAlignment="1">
      <alignment horizontal="center" vertical="center"/>
    </xf>
    <xf numFmtId="0" fontId="31" fillId="0" borderId="1" xfId="0" applyNumberFormat="1" applyFont="1" applyBorder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32" fillId="7" borderId="1" xfId="0" applyNumberFormat="1" applyFont="1" applyFill="1" applyBorder="1" applyAlignment="1">
      <alignment horizontal="center" vertical="center" wrapText="1"/>
    </xf>
    <xf numFmtId="0" fontId="31" fillId="7" borderId="1" xfId="0" applyNumberFormat="1" applyFont="1" applyFill="1" applyBorder="1" applyAlignment="1">
      <alignment horizontal="center" vertical="center"/>
    </xf>
    <xf numFmtId="0" fontId="26" fillId="3" borderId="0" xfId="0" applyNumberFormat="1" applyFont="1" applyFill="1" applyAlignment="1">
      <alignment horizontal="center" vertical="center"/>
    </xf>
    <xf numFmtId="49" fontId="26" fillId="7" borderId="1" xfId="0" applyNumberFormat="1" applyFont="1" applyFill="1" applyBorder="1" applyAlignment="1">
      <alignment horizontal="center" vertical="center"/>
    </xf>
    <xf numFmtId="49" fontId="26" fillId="3" borderId="1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left" vertical="center" wrapText="1"/>
    </xf>
    <xf numFmtId="0" fontId="26" fillId="0" borderId="0" xfId="0" applyNumberFormat="1" applyFont="1" applyFill="1" applyBorder="1" applyAlignment="1">
      <alignment horizontal="center" vertical="center" wrapText="1"/>
    </xf>
    <xf numFmtId="0" fontId="23" fillId="0" borderId="0" xfId="0" applyNumberFormat="1" applyFont="1" applyBorder="1" applyAlignment="1">
      <alignment horizontal="center" vertical="center"/>
    </xf>
    <xf numFmtId="0" fontId="5" fillId="2" borderId="9" xfId="0" applyNumberFormat="1" applyFont="1" applyFill="1" applyBorder="1" applyAlignment="1">
      <alignment vertical="center" wrapText="1"/>
    </xf>
    <xf numFmtId="0" fontId="5" fillId="2" borderId="10" xfId="0" applyNumberFormat="1" applyFont="1" applyFill="1" applyBorder="1" applyAlignment="1">
      <alignment vertical="center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28" fillId="5" borderId="1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left" vertical="center"/>
    </xf>
    <xf numFmtId="0" fontId="12" fillId="0" borderId="4" xfId="0" applyNumberFormat="1" applyFont="1" applyBorder="1" applyAlignment="1">
      <alignment horizontal="left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vertical="center" wrapText="1"/>
    </xf>
    <xf numFmtId="0" fontId="12" fillId="0" borderId="2" xfId="0" applyNumberFormat="1" applyFont="1" applyBorder="1" applyAlignment="1">
      <alignment vertical="center" wrapText="1"/>
    </xf>
    <xf numFmtId="0" fontId="6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vertical="center"/>
    </xf>
    <xf numFmtId="0" fontId="6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9" fillId="5" borderId="1" xfId="0" applyNumberFormat="1" applyFont="1" applyFill="1" applyBorder="1" applyAlignment="1">
      <alignment horizontal="center" vertical="center" wrapText="1"/>
    </xf>
    <xf numFmtId="0" fontId="29" fillId="5" borderId="5" xfId="0" applyNumberFormat="1" applyFont="1" applyFill="1" applyBorder="1" applyAlignment="1">
      <alignment horizontal="center" vertical="center" wrapText="1"/>
    </xf>
    <xf numFmtId="0" fontId="29" fillId="5" borderId="1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3" fillId="0" borderId="3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 vertical="center"/>
    </xf>
    <xf numFmtId="0" fontId="13" fillId="0" borderId="6" xfId="0" applyNumberFormat="1" applyFont="1" applyBorder="1" applyAlignment="1">
      <alignment horizontal="center" vertical="center"/>
    </xf>
    <xf numFmtId="0" fontId="13" fillId="0" borderId="10" xfId="0" applyNumberFormat="1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 wrapText="1"/>
    </xf>
    <xf numFmtId="0" fontId="9" fillId="5" borderId="11" xfId="0" applyNumberFormat="1" applyFont="1" applyFill="1" applyBorder="1" applyAlignment="1">
      <alignment horizontal="center" vertical="center" wrapText="1"/>
    </xf>
    <xf numFmtId="0" fontId="9" fillId="5" borderId="12" xfId="0" applyNumberFormat="1" applyFont="1" applyFill="1" applyBorder="1" applyAlignment="1">
      <alignment horizontal="center" vertical="center" wrapText="1"/>
    </xf>
    <xf numFmtId="0" fontId="9" fillId="5" borderId="1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7" fillId="5" borderId="9" xfId="0" applyNumberFormat="1" applyFont="1" applyFill="1" applyBorder="1" applyAlignment="1">
      <alignment horizontal="center" vertical="center"/>
    </xf>
    <xf numFmtId="0" fontId="7" fillId="5" borderId="10" xfId="0" applyNumberFormat="1" applyFont="1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21"/>
  <sheetViews>
    <sheetView view="pageBreakPreview" zoomScale="70" zoomScaleNormal="70" zoomScaleSheetLayoutView="70" zoomScalePageLayoutView="70" workbookViewId="0">
      <selection activeCell="A17" sqref="A17"/>
    </sheetView>
  </sheetViews>
  <sheetFormatPr defaultRowHeight="15"/>
  <cols>
    <col min="1" max="1" width="5.85546875" style="25" customWidth="1"/>
    <col min="2" max="2" width="29" style="26" customWidth="1"/>
    <col min="3" max="3" width="25.7109375" style="25" customWidth="1"/>
    <col min="4" max="4" width="13.42578125" style="29" customWidth="1"/>
    <col min="5" max="5" width="8.7109375" style="29" customWidth="1"/>
    <col min="6" max="6" width="10.85546875" style="29" customWidth="1"/>
    <col min="7" max="7" width="10.140625" style="29" customWidth="1"/>
    <col min="8" max="8" width="10" style="29" customWidth="1"/>
    <col min="9" max="9" width="10.5703125" style="29" customWidth="1"/>
    <col min="10" max="11" width="8.42578125" style="25" customWidth="1"/>
    <col min="12" max="12" width="8.28515625" style="25" customWidth="1"/>
    <col min="13" max="13" width="9.28515625" style="25" customWidth="1"/>
    <col min="14" max="14" width="9.5703125" style="25" customWidth="1"/>
    <col min="15" max="15" width="7.42578125" style="25" customWidth="1"/>
    <col min="16" max="16" width="8.85546875" style="25" customWidth="1"/>
    <col min="17" max="17" width="8.28515625" style="25" customWidth="1"/>
    <col min="18" max="18" width="10.5703125" style="25" customWidth="1"/>
    <col min="19" max="19" width="8.28515625" style="25" customWidth="1"/>
    <col min="20" max="20" width="10.28515625" style="39" customWidth="1"/>
    <col min="21" max="21" width="7.7109375" style="39" customWidth="1"/>
    <col min="22" max="22" width="9" style="25" customWidth="1"/>
    <col min="23" max="23" width="11.140625" style="25" customWidth="1"/>
    <col min="24" max="24" width="11.28515625" style="42" customWidth="1"/>
    <col min="25" max="25" width="11.5703125" style="24" bestFit="1" customWidth="1"/>
    <col min="26" max="26" width="9.140625" style="24"/>
    <col min="27" max="27" width="11.5703125" style="24" customWidth="1"/>
    <col min="28" max="16384" width="9.140625" style="24"/>
  </cols>
  <sheetData>
    <row r="1" spans="1:27" ht="57" customHeight="1">
      <c r="A1" s="174" t="s">
        <v>71</v>
      </c>
      <c r="B1" s="174"/>
      <c r="C1" s="174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</row>
    <row r="2" spans="1:27" ht="129.75" customHeight="1">
      <c r="A2" s="177" t="s">
        <v>0</v>
      </c>
      <c r="B2" s="183" t="s">
        <v>1</v>
      </c>
      <c r="C2" s="181" t="s">
        <v>5</v>
      </c>
      <c r="D2" s="179" t="s">
        <v>57</v>
      </c>
      <c r="E2" s="176" t="s">
        <v>263</v>
      </c>
      <c r="F2" s="176"/>
      <c r="G2" s="176"/>
      <c r="H2" s="176"/>
      <c r="I2" s="176"/>
      <c r="J2" s="176" t="s">
        <v>250</v>
      </c>
      <c r="K2" s="176"/>
      <c r="L2" s="176"/>
      <c r="M2" s="176"/>
      <c r="N2" s="176"/>
      <c r="O2" s="176" t="s">
        <v>251</v>
      </c>
      <c r="P2" s="176"/>
      <c r="Q2" s="176"/>
      <c r="R2" s="176"/>
      <c r="S2" s="176"/>
      <c r="T2" s="176" t="s">
        <v>255</v>
      </c>
      <c r="U2" s="176"/>
      <c r="V2" s="176"/>
      <c r="W2" s="176"/>
      <c r="X2" s="176"/>
      <c r="Y2" s="172" t="s">
        <v>202</v>
      </c>
    </row>
    <row r="3" spans="1:27" s="27" customFormat="1" ht="105" customHeight="1">
      <c r="A3" s="178"/>
      <c r="B3" s="184"/>
      <c r="C3" s="182"/>
      <c r="D3" s="180"/>
      <c r="E3" s="15" t="s">
        <v>97</v>
      </c>
      <c r="F3" s="15" t="s">
        <v>98</v>
      </c>
      <c r="G3" s="15" t="s">
        <v>99</v>
      </c>
      <c r="H3" s="41" t="s">
        <v>84</v>
      </c>
      <c r="I3" s="50" t="s">
        <v>104</v>
      </c>
      <c r="J3" s="15" t="s">
        <v>97</v>
      </c>
      <c r="K3" s="15" t="s">
        <v>98</v>
      </c>
      <c r="L3" s="15" t="s">
        <v>99</v>
      </c>
      <c r="M3" s="41" t="s">
        <v>84</v>
      </c>
      <c r="N3" s="50" t="s">
        <v>104</v>
      </c>
      <c r="O3" s="15" t="s">
        <v>97</v>
      </c>
      <c r="P3" s="15" t="s">
        <v>98</v>
      </c>
      <c r="Q3" s="15" t="s">
        <v>99</v>
      </c>
      <c r="R3" s="41" t="s">
        <v>84</v>
      </c>
      <c r="S3" s="51" t="s">
        <v>104</v>
      </c>
      <c r="T3" s="15" t="s">
        <v>97</v>
      </c>
      <c r="U3" s="15" t="s">
        <v>98</v>
      </c>
      <c r="V3" s="15" t="s">
        <v>99</v>
      </c>
      <c r="W3" s="41" t="s">
        <v>84</v>
      </c>
      <c r="X3" s="51" t="s">
        <v>104</v>
      </c>
      <c r="Y3" s="173"/>
      <c r="Z3" s="52"/>
      <c r="AA3" s="52"/>
    </row>
    <row r="4" spans="1:27" s="91" customFormat="1" ht="42.75" customHeight="1">
      <c r="A4" s="78">
        <v>1</v>
      </c>
      <c r="B4" s="79" t="s">
        <v>81</v>
      </c>
      <c r="C4" s="80" t="s">
        <v>9</v>
      </c>
      <c r="D4" s="79" t="s">
        <v>58</v>
      </c>
      <c r="E4" s="80">
        <v>7</v>
      </c>
      <c r="F4" s="80">
        <v>1</v>
      </c>
      <c r="G4" s="80">
        <v>0.5</v>
      </c>
      <c r="H4" s="88">
        <f t="shared" ref="H4:H10" si="0">200*(E4+1-F4)*G4/E4</f>
        <v>100</v>
      </c>
      <c r="I4" s="81">
        <f t="shared" ref="I4:I16" si="1">ROUNDUP(H4,0)</f>
        <v>100</v>
      </c>
      <c r="J4" s="80">
        <v>9</v>
      </c>
      <c r="K4" s="80">
        <v>2</v>
      </c>
      <c r="L4" s="80">
        <v>0.25</v>
      </c>
      <c r="M4" s="88">
        <f>200*(J4+1-K4)*L4/J4</f>
        <v>44.444444444444443</v>
      </c>
      <c r="N4" s="81">
        <f t="shared" ref="N4:N16" si="2">ROUNDUP(M4,0)</f>
        <v>45</v>
      </c>
      <c r="O4" s="82">
        <v>8</v>
      </c>
      <c r="P4" s="82">
        <v>1</v>
      </c>
      <c r="Q4" s="80">
        <v>0.5</v>
      </c>
      <c r="R4" s="89">
        <f>200*(O4+1-P4)*Q4/O4</f>
        <v>100</v>
      </c>
      <c r="S4" s="81">
        <f t="shared" ref="S4:S16" si="3">ROUNDUP(R4,0)</f>
        <v>100</v>
      </c>
      <c r="T4" s="82">
        <v>7</v>
      </c>
      <c r="U4" s="82">
        <v>2</v>
      </c>
      <c r="V4" s="80">
        <v>0.5</v>
      </c>
      <c r="W4" s="89">
        <f>200*(T4+1-U4)*V4/T4</f>
        <v>85.714285714285708</v>
      </c>
      <c r="X4" s="81">
        <f t="shared" ref="X4:X16" si="4">ROUNDUP(W4,0)</f>
        <v>86</v>
      </c>
      <c r="Y4" s="85">
        <f>LARGE(CHOOSE({1,2,3}, N4,S4, X4),1)+LARGE(CHOOSE({1,2,3}, N4,S4, X4,),2)+I4</f>
        <v>286</v>
      </c>
      <c r="Z4" s="90"/>
      <c r="AA4" s="90"/>
    </row>
    <row r="5" spans="1:27" s="91" customFormat="1" ht="23.25" customHeight="1">
      <c r="A5" s="78">
        <v>2</v>
      </c>
      <c r="B5" s="79" t="s">
        <v>83</v>
      </c>
      <c r="C5" s="80" t="s">
        <v>31</v>
      </c>
      <c r="D5" s="79" t="s">
        <v>59</v>
      </c>
      <c r="E5" s="80">
        <v>7</v>
      </c>
      <c r="F5" s="80">
        <v>3</v>
      </c>
      <c r="G5" s="80">
        <v>0.5</v>
      </c>
      <c r="H5" s="88">
        <f t="shared" si="0"/>
        <v>71.428571428571431</v>
      </c>
      <c r="I5" s="81">
        <f t="shared" si="1"/>
        <v>72</v>
      </c>
      <c r="J5" s="80">
        <v>9</v>
      </c>
      <c r="K5" s="80">
        <v>1</v>
      </c>
      <c r="L5" s="80">
        <v>0.25</v>
      </c>
      <c r="M5" s="88">
        <f>200*(J5+1-K5)*L5/J5</f>
        <v>50</v>
      </c>
      <c r="N5" s="81">
        <f t="shared" si="2"/>
        <v>50</v>
      </c>
      <c r="O5" s="82">
        <v>8</v>
      </c>
      <c r="P5" s="82">
        <v>2</v>
      </c>
      <c r="Q5" s="80">
        <v>0.5</v>
      </c>
      <c r="R5" s="89">
        <f>200*(O5+1-P5)*Q5/O5</f>
        <v>87.5</v>
      </c>
      <c r="S5" s="81">
        <f t="shared" si="3"/>
        <v>88</v>
      </c>
      <c r="T5" s="82">
        <v>7</v>
      </c>
      <c r="U5" s="82">
        <v>1</v>
      </c>
      <c r="V5" s="80">
        <v>0.5</v>
      </c>
      <c r="W5" s="89">
        <f>200*(T5+1-U5)*V5/T5</f>
        <v>100</v>
      </c>
      <c r="X5" s="81">
        <f t="shared" si="4"/>
        <v>100</v>
      </c>
      <c r="Y5" s="85">
        <f>LARGE(CHOOSE({1,2,3}, N5,S5, X5),1)+LARGE(CHOOSE({1,2,3}, N5,S5, X5,),2)+I5</f>
        <v>260</v>
      </c>
      <c r="Z5" s="90"/>
      <c r="AA5" s="90"/>
    </row>
    <row r="6" spans="1:27" s="91" customFormat="1" ht="45">
      <c r="A6" s="78">
        <v>3</v>
      </c>
      <c r="B6" s="83" t="s">
        <v>72</v>
      </c>
      <c r="C6" s="85" t="s">
        <v>73</v>
      </c>
      <c r="D6" s="135" t="s">
        <v>59</v>
      </c>
      <c r="E6" s="80">
        <v>7</v>
      </c>
      <c r="F6" s="128">
        <v>2</v>
      </c>
      <c r="G6" s="80">
        <v>0.5</v>
      </c>
      <c r="H6" s="88">
        <f t="shared" si="0"/>
        <v>85.714285714285708</v>
      </c>
      <c r="I6" s="81">
        <f t="shared" si="1"/>
        <v>86</v>
      </c>
      <c r="J6" s="80">
        <v>9</v>
      </c>
      <c r="K6" s="85">
        <v>4</v>
      </c>
      <c r="L6" s="80">
        <v>0.25</v>
      </c>
      <c r="M6" s="88">
        <f>200*(J6+1-K6)*L6/J6</f>
        <v>33.333333333333336</v>
      </c>
      <c r="N6" s="81">
        <f t="shared" si="2"/>
        <v>34</v>
      </c>
      <c r="O6" s="82">
        <v>8</v>
      </c>
      <c r="P6" s="82">
        <v>5</v>
      </c>
      <c r="Q6" s="80">
        <v>0.5</v>
      </c>
      <c r="R6" s="89">
        <f>200*(O6+1-P6)*Q6/O6</f>
        <v>50</v>
      </c>
      <c r="S6" s="81">
        <f t="shared" si="3"/>
        <v>50</v>
      </c>
      <c r="T6" s="82">
        <v>7</v>
      </c>
      <c r="U6" s="82">
        <v>5</v>
      </c>
      <c r="V6" s="80">
        <v>0.5</v>
      </c>
      <c r="W6" s="89">
        <f>200*(T6+1-U6)*V6/T6</f>
        <v>42.857142857142854</v>
      </c>
      <c r="X6" s="81">
        <f t="shared" si="4"/>
        <v>43</v>
      </c>
      <c r="Y6" s="85">
        <f>LARGE(CHOOSE({1,2,3}, N6,S6, X6),1)+LARGE(CHOOSE({1,2,3}, N6,S6, X6,),2)+I6</f>
        <v>179</v>
      </c>
      <c r="Z6" s="90"/>
      <c r="AA6" s="90"/>
    </row>
    <row r="7" spans="1:27" s="91" customFormat="1" ht="30" hidden="1">
      <c r="A7" s="78">
        <v>4</v>
      </c>
      <c r="B7" s="83" t="s">
        <v>91</v>
      </c>
      <c r="C7" s="85" t="s">
        <v>92</v>
      </c>
      <c r="D7" s="84" t="s">
        <v>58</v>
      </c>
      <c r="E7" s="80">
        <v>7</v>
      </c>
      <c r="F7" s="85"/>
      <c r="G7" s="80">
        <v>0.5</v>
      </c>
      <c r="H7" s="88">
        <f t="shared" si="0"/>
        <v>114.28571428571429</v>
      </c>
      <c r="I7" s="81">
        <f t="shared" si="1"/>
        <v>115</v>
      </c>
      <c r="J7" s="80">
        <v>9</v>
      </c>
      <c r="K7" s="85">
        <v>5</v>
      </c>
      <c r="L7" s="80">
        <v>0.5</v>
      </c>
      <c r="M7" s="88">
        <f>200*(J7+1-K7)*L7/J7</f>
        <v>55.555555555555557</v>
      </c>
      <c r="N7" s="81">
        <f t="shared" si="2"/>
        <v>56</v>
      </c>
      <c r="O7" s="82">
        <v>8</v>
      </c>
      <c r="P7" s="82">
        <v>3</v>
      </c>
      <c r="Q7" s="80">
        <v>1</v>
      </c>
      <c r="R7" s="89">
        <f>200*(O7+1-P7)*Q7/O7</f>
        <v>150</v>
      </c>
      <c r="S7" s="81">
        <f t="shared" si="3"/>
        <v>150</v>
      </c>
      <c r="T7" s="82">
        <v>7</v>
      </c>
      <c r="U7" s="82" t="s">
        <v>30</v>
      </c>
      <c r="V7" s="80">
        <v>1</v>
      </c>
      <c r="W7" s="89">
        <v>0</v>
      </c>
      <c r="X7" s="81">
        <f t="shared" si="4"/>
        <v>0</v>
      </c>
      <c r="Y7" s="85">
        <f>LARGE(CHOOSE({1,2,3}, N7,S7, X7),1)+LARGE(CHOOSE({1,2,3}, N7,S7, X7,),2)+I7</f>
        <v>321</v>
      </c>
      <c r="Z7" s="90"/>
      <c r="AA7" s="90"/>
    </row>
    <row r="8" spans="1:27" s="91" customFormat="1" ht="30" hidden="1">
      <c r="A8" s="78">
        <v>5</v>
      </c>
      <c r="B8" s="83" t="s">
        <v>109</v>
      </c>
      <c r="C8" s="85" t="s">
        <v>135</v>
      </c>
      <c r="D8" s="84" t="s">
        <v>58</v>
      </c>
      <c r="E8" s="80">
        <v>7</v>
      </c>
      <c r="F8" s="85" t="s">
        <v>30</v>
      </c>
      <c r="G8" s="80">
        <v>0.5</v>
      </c>
      <c r="H8" s="88" t="e">
        <f t="shared" si="0"/>
        <v>#VALUE!</v>
      </c>
      <c r="I8" s="81" t="e">
        <f t="shared" si="1"/>
        <v>#VALUE!</v>
      </c>
      <c r="J8" s="80">
        <v>9</v>
      </c>
      <c r="K8" s="85">
        <v>3</v>
      </c>
      <c r="L8" s="80">
        <v>0.5</v>
      </c>
      <c r="M8" s="88">
        <f>200*(J8+1-K8)*L8/J8</f>
        <v>77.777777777777771</v>
      </c>
      <c r="N8" s="81">
        <f t="shared" si="2"/>
        <v>78</v>
      </c>
      <c r="O8" s="82">
        <v>8</v>
      </c>
      <c r="P8" s="87">
        <v>4</v>
      </c>
      <c r="Q8" s="80">
        <v>1</v>
      </c>
      <c r="R8" s="89">
        <f>200*(O8+1-P8)*Q8/O8</f>
        <v>125</v>
      </c>
      <c r="S8" s="81">
        <f t="shared" si="3"/>
        <v>125</v>
      </c>
      <c r="T8" s="82">
        <v>7</v>
      </c>
      <c r="U8" s="87">
        <v>4</v>
      </c>
      <c r="V8" s="80">
        <v>1</v>
      </c>
      <c r="W8" s="89">
        <f>200*(T8+1-U8)*V8/T8</f>
        <v>114.28571428571429</v>
      </c>
      <c r="X8" s="81">
        <f t="shared" si="4"/>
        <v>115</v>
      </c>
      <c r="Y8" s="85" t="e">
        <f>LARGE(CHOOSE({1,2,3}, N8,S8, X8),1)+LARGE(CHOOSE({1,2,3}, N8,S8, X8,),2)+I8</f>
        <v>#VALUE!</v>
      </c>
      <c r="Z8" s="90"/>
      <c r="AA8" s="90"/>
    </row>
    <row r="9" spans="1:27" s="91" customFormat="1" ht="33" customHeight="1">
      <c r="A9" s="78">
        <v>4</v>
      </c>
      <c r="B9" s="122" t="s">
        <v>276</v>
      </c>
      <c r="C9" s="31" t="s">
        <v>277</v>
      </c>
      <c r="D9" s="123" t="s">
        <v>58</v>
      </c>
      <c r="E9" s="31">
        <v>7</v>
      </c>
      <c r="F9" s="31">
        <v>5</v>
      </c>
      <c r="G9" s="80">
        <v>0.5</v>
      </c>
      <c r="H9" s="88">
        <f t="shared" si="0"/>
        <v>42.857142857142854</v>
      </c>
      <c r="I9" s="81">
        <f t="shared" si="1"/>
        <v>43</v>
      </c>
      <c r="J9" s="85">
        <v>9</v>
      </c>
      <c r="K9" s="128" t="s">
        <v>100</v>
      </c>
      <c r="L9" s="80">
        <v>0.25</v>
      </c>
      <c r="M9" s="124">
        <v>27.25</v>
      </c>
      <c r="N9" s="81">
        <f t="shared" si="2"/>
        <v>28</v>
      </c>
      <c r="O9" s="31">
        <v>8</v>
      </c>
      <c r="P9" s="66" t="s">
        <v>100</v>
      </c>
      <c r="Q9" s="31">
        <v>0.5</v>
      </c>
      <c r="R9" s="124">
        <v>50</v>
      </c>
      <c r="S9" s="81">
        <f t="shared" si="3"/>
        <v>50</v>
      </c>
      <c r="T9" s="44">
        <v>7</v>
      </c>
      <c r="U9" s="134" t="s">
        <v>100</v>
      </c>
      <c r="V9" s="31">
        <v>0.5</v>
      </c>
      <c r="W9" s="124">
        <v>64.5</v>
      </c>
      <c r="X9" s="81">
        <f t="shared" si="4"/>
        <v>65</v>
      </c>
      <c r="Y9" s="85">
        <f>LARGE(CHOOSE({1,2,3}, N9,S9, X9),1)+LARGE(CHOOSE({1,2,3}, N9,S9, X9,),2)+I9</f>
        <v>158</v>
      </c>
      <c r="Z9" s="90"/>
      <c r="AA9" s="90"/>
    </row>
    <row r="10" spans="1:27" s="91" customFormat="1" ht="23.25" hidden="1" customHeight="1">
      <c r="A10" s="78">
        <v>7</v>
      </c>
      <c r="B10" s="122" t="s">
        <v>256</v>
      </c>
      <c r="C10" s="31" t="s">
        <v>257</v>
      </c>
      <c r="D10" s="136" t="s">
        <v>58</v>
      </c>
      <c r="E10" s="80">
        <v>7</v>
      </c>
      <c r="F10" s="66"/>
      <c r="G10" s="80">
        <v>0.5</v>
      </c>
      <c r="H10" s="88">
        <f t="shared" si="0"/>
        <v>114.28571428571429</v>
      </c>
      <c r="I10" s="81">
        <f t="shared" si="1"/>
        <v>115</v>
      </c>
      <c r="J10" s="31">
        <v>9</v>
      </c>
      <c r="K10" s="66" t="s">
        <v>100</v>
      </c>
      <c r="L10" s="31">
        <v>0.5</v>
      </c>
      <c r="M10" s="31">
        <v>31</v>
      </c>
      <c r="N10" s="81">
        <f t="shared" si="2"/>
        <v>31</v>
      </c>
      <c r="O10" s="31">
        <v>8</v>
      </c>
      <c r="P10" s="66" t="s">
        <v>100</v>
      </c>
      <c r="Q10" s="31">
        <v>1</v>
      </c>
      <c r="R10" s="124">
        <v>75</v>
      </c>
      <c r="S10" s="81">
        <f t="shared" si="3"/>
        <v>75</v>
      </c>
      <c r="T10" s="44">
        <v>7</v>
      </c>
      <c r="U10" s="44">
        <v>3</v>
      </c>
      <c r="V10" s="31">
        <v>1</v>
      </c>
      <c r="W10" s="89">
        <f>200*(T10+1-U10)*V10/T10</f>
        <v>142.85714285714286</v>
      </c>
      <c r="X10" s="81">
        <f t="shared" si="4"/>
        <v>143</v>
      </c>
      <c r="Y10" s="85">
        <f>LARGE(CHOOSE({1,2,3}, N10,S10, X10),1)+LARGE(CHOOSE({1,2,3}, N10,S10, X10,),2)+I10</f>
        <v>333</v>
      </c>
      <c r="Z10" s="90"/>
      <c r="AA10" s="90"/>
    </row>
    <row r="11" spans="1:27" s="157" customFormat="1" ht="38.25" hidden="1" customHeight="1">
      <c r="A11" s="78">
        <v>8</v>
      </c>
      <c r="B11" s="150" t="s">
        <v>82</v>
      </c>
      <c r="C11" s="151" t="s">
        <v>8</v>
      </c>
      <c r="D11" s="150" t="s">
        <v>61</v>
      </c>
      <c r="E11" s="151">
        <v>7</v>
      </c>
      <c r="F11" s="151" t="s">
        <v>30</v>
      </c>
      <c r="G11" s="80">
        <v>0.5</v>
      </c>
      <c r="H11" s="152">
        <v>0</v>
      </c>
      <c r="I11" s="153">
        <f t="shared" si="1"/>
        <v>0</v>
      </c>
      <c r="J11" s="151">
        <v>9</v>
      </c>
      <c r="K11" s="151">
        <v>1</v>
      </c>
      <c r="L11" s="151">
        <v>0.5</v>
      </c>
      <c r="M11" s="154">
        <f>200*(J11+1-K11)*L11/J11</f>
        <v>100</v>
      </c>
      <c r="N11" s="153">
        <f t="shared" si="2"/>
        <v>100</v>
      </c>
      <c r="O11" s="155">
        <v>8</v>
      </c>
      <c r="P11" s="155">
        <v>1</v>
      </c>
      <c r="Q11" s="151">
        <v>1</v>
      </c>
      <c r="R11" s="156">
        <f>200*(O11+1-P11)*Q11/O11</f>
        <v>200</v>
      </c>
      <c r="S11" s="153">
        <f t="shared" si="3"/>
        <v>200</v>
      </c>
      <c r="T11" s="155">
        <v>7</v>
      </c>
      <c r="U11" s="155" t="s">
        <v>30</v>
      </c>
      <c r="V11" s="151">
        <v>1</v>
      </c>
      <c r="W11" s="156">
        <v>0</v>
      </c>
      <c r="X11" s="153">
        <f t="shared" si="4"/>
        <v>0</v>
      </c>
      <c r="Y11" s="85">
        <f>LARGE(CHOOSE({1,2,3}, N11,S11, X11),1)+LARGE(CHOOSE({1,2,3}, N11,S11, X11,),2)+I11</f>
        <v>300</v>
      </c>
      <c r="Z11" s="90" t="s">
        <v>290</v>
      </c>
    </row>
    <row r="12" spans="1:27" s="104" customFormat="1" ht="30">
      <c r="A12" s="78">
        <v>5</v>
      </c>
      <c r="B12" s="83" t="s">
        <v>91</v>
      </c>
      <c r="C12" s="85" t="s">
        <v>92</v>
      </c>
      <c r="D12" s="84" t="s">
        <v>58</v>
      </c>
      <c r="E12" s="80">
        <v>7</v>
      </c>
      <c r="F12" s="31">
        <v>4</v>
      </c>
      <c r="G12" s="80">
        <v>0.5</v>
      </c>
      <c r="H12" s="88">
        <f>200*(E12+1-F12)*G12/E12</f>
        <v>57.142857142857146</v>
      </c>
      <c r="I12" s="81">
        <f t="shared" si="1"/>
        <v>58</v>
      </c>
      <c r="J12" s="85">
        <v>9</v>
      </c>
      <c r="K12" s="128" t="s">
        <v>100</v>
      </c>
      <c r="L12" s="80">
        <v>0.25</v>
      </c>
      <c r="M12" s="85">
        <v>21.75</v>
      </c>
      <c r="N12" s="81">
        <f t="shared" si="2"/>
        <v>22</v>
      </c>
      <c r="O12" s="31">
        <v>8</v>
      </c>
      <c r="P12" s="66" t="s">
        <v>100</v>
      </c>
      <c r="Q12" s="31">
        <v>0.5</v>
      </c>
      <c r="R12" s="124">
        <v>56.5</v>
      </c>
      <c r="S12" s="81">
        <f t="shared" si="3"/>
        <v>57</v>
      </c>
      <c r="T12" s="44">
        <v>7</v>
      </c>
      <c r="U12" s="134" t="s">
        <v>100</v>
      </c>
      <c r="V12" s="31">
        <v>0.5</v>
      </c>
      <c r="W12" s="124">
        <v>35.75</v>
      </c>
      <c r="X12" s="81">
        <f t="shared" si="4"/>
        <v>36</v>
      </c>
      <c r="Y12" s="85">
        <f>LARGE(CHOOSE({1,2,3}, N12,S12, X12),1)+LARGE(CHOOSE({1,2,3}, N12,S12, X12,),2)+I12</f>
        <v>151</v>
      </c>
      <c r="Z12" s="90"/>
    </row>
    <row r="13" spans="1:27" s="91" customFormat="1" hidden="1">
      <c r="A13" s="78">
        <v>10</v>
      </c>
      <c r="B13" s="83" t="s">
        <v>183</v>
      </c>
      <c r="C13" s="85" t="s">
        <v>184</v>
      </c>
      <c r="D13" s="135" t="s">
        <v>58</v>
      </c>
      <c r="E13" s="80">
        <v>7</v>
      </c>
      <c r="F13" s="128"/>
      <c r="G13" s="80">
        <v>0.5</v>
      </c>
      <c r="H13" s="88">
        <f>200*(E13+1-F13)*G13/E13</f>
        <v>114.28571428571429</v>
      </c>
      <c r="I13" s="81">
        <f t="shared" si="1"/>
        <v>115</v>
      </c>
      <c r="J13" s="80">
        <v>9</v>
      </c>
      <c r="K13" s="128">
        <v>9</v>
      </c>
      <c r="L13" s="80">
        <v>0.5</v>
      </c>
      <c r="M13" s="105">
        <v>5.55</v>
      </c>
      <c r="N13" s="81">
        <f t="shared" si="2"/>
        <v>6</v>
      </c>
      <c r="O13" s="82">
        <v>8</v>
      </c>
      <c r="P13" s="87" t="s">
        <v>30</v>
      </c>
      <c r="Q13" s="80">
        <v>1</v>
      </c>
      <c r="R13" s="114">
        <v>0</v>
      </c>
      <c r="S13" s="81">
        <f t="shared" si="3"/>
        <v>0</v>
      </c>
      <c r="T13" s="82">
        <v>7</v>
      </c>
      <c r="U13" s="87" t="s">
        <v>30</v>
      </c>
      <c r="V13" s="80">
        <v>1</v>
      </c>
      <c r="W13" s="89">
        <v>0</v>
      </c>
      <c r="X13" s="81">
        <f t="shared" si="4"/>
        <v>0</v>
      </c>
      <c r="Y13" s="85">
        <f>LARGE(CHOOSE({1,2,3}, N13,S13, X13),1)+LARGE(CHOOSE({1,2,3}, N13,S13, X13,),2)+I13</f>
        <v>121</v>
      </c>
    </row>
    <row r="14" spans="1:27" ht="33.75" customHeight="1">
      <c r="A14" s="78">
        <v>6</v>
      </c>
      <c r="B14" s="86" t="s">
        <v>195</v>
      </c>
      <c r="C14" s="87" t="s">
        <v>196</v>
      </c>
      <c r="D14" s="138" t="s">
        <v>59</v>
      </c>
      <c r="E14" s="80">
        <v>7</v>
      </c>
      <c r="F14" s="129">
        <v>6</v>
      </c>
      <c r="G14" s="80">
        <v>0.5</v>
      </c>
      <c r="H14" s="105">
        <f>200*(E14+1-F14)*G14/E14</f>
        <v>28.571428571428573</v>
      </c>
      <c r="I14" s="81">
        <f t="shared" si="1"/>
        <v>29</v>
      </c>
      <c r="J14" s="106">
        <v>9</v>
      </c>
      <c r="K14" s="127" t="s">
        <v>100</v>
      </c>
      <c r="L14" s="80">
        <v>0.25</v>
      </c>
      <c r="M14" s="106">
        <v>8.375</v>
      </c>
      <c r="N14" s="81">
        <f t="shared" si="2"/>
        <v>9</v>
      </c>
      <c r="O14" s="82">
        <v>8</v>
      </c>
      <c r="P14" s="107">
        <v>7</v>
      </c>
      <c r="Q14" s="80">
        <v>0.5</v>
      </c>
      <c r="R14" s="114">
        <f>200*(O14+1-P14)*Q14/O14</f>
        <v>25</v>
      </c>
      <c r="S14" s="81">
        <f t="shared" si="3"/>
        <v>25</v>
      </c>
      <c r="T14" s="82">
        <v>7</v>
      </c>
      <c r="U14" s="107">
        <v>6</v>
      </c>
      <c r="V14" s="80">
        <v>0.5</v>
      </c>
      <c r="W14" s="114">
        <f>200*(T14+1-U14)*V14/T14</f>
        <v>28.571428571428573</v>
      </c>
      <c r="X14" s="81">
        <f t="shared" si="4"/>
        <v>29</v>
      </c>
      <c r="Y14" s="85">
        <f>LARGE(CHOOSE({1,2,3}, N14,S14, X14),1)+LARGE(CHOOSE({1,2,3}, N14,S14, X14,),2)+I14</f>
        <v>83</v>
      </c>
    </row>
    <row r="15" spans="1:27" ht="38.25" customHeight="1">
      <c r="A15" s="78">
        <v>7</v>
      </c>
      <c r="B15" s="83" t="s">
        <v>198</v>
      </c>
      <c r="C15" s="106" t="s">
        <v>197</v>
      </c>
      <c r="D15" s="137" t="s">
        <v>59</v>
      </c>
      <c r="E15" s="80">
        <v>7</v>
      </c>
      <c r="F15" s="127" t="s">
        <v>30</v>
      </c>
      <c r="G15" s="80">
        <v>0.5</v>
      </c>
      <c r="H15" s="105">
        <v>0</v>
      </c>
      <c r="I15" s="81">
        <f t="shared" si="1"/>
        <v>0</v>
      </c>
      <c r="J15" s="106">
        <v>9</v>
      </c>
      <c r="K15" s="127" t="s">
        <v>100</v>
      </c>
      <c r="L15" s="80">
        <v>0.25</v>
      </c>
      <c r="M15" s="106">
        <v>16.75</v>
      </c>
      <c r="N15" s="81">
        <f t="shared" si="2"/>
        <v>17</v>
      </c>
      <c r="O15" s="82">
        <v>8</v>
      </c>
      <c r="P15" s="107">
        <v>6</v>
      </c>
      <c r="Q15" s="80">
        <v>0.5</v>
      </c>
      <c r="R15" s="114">
        <f>200*(O15+1-P15)*Q15/O15</f>
        <v>37.5</v>
      </c>
      <c r="S15" s="81">
        <f t="shared" si="3"/>
        <v>38</v>
      </c>
      <c r="T15" s="82">
        <v>7</v>
      </c>
      <c r="U15" s="107" t="s">
        <v>30</v>
      </c>
      <c r="V15" s="80">
        <v>0.5</v>
      </c>
      <c r="W15" s="114">
        <v>0</v>
      </c>
      <c r="X15" s="81">
        <f t="shared" si="4"/>
        <v>0</v>
      </c>
      <c r="Y15" s="85">
        <f>LARGE(CHOOSE({1,2,3}, N15,S15, X15),1)+LARGE(CHOOSE({1,2,3}, N15,S15, X15,),2)+I15</f>
        <v>55</v>
      </c>
    </row>
    <row r="16" spans="1:27" ht="30.75" customHeight="1">
      <c r="A16" s="78">
        <v>8</v>
      </c>
      <c r="B16" s="83" t="s">
        <v>209</v>
      </c>
      <c r="C16" s="85" t="s">
        <v>210</v>
      </c>
      <c r="D16" s="135" t="s">
        <v>58</v>
      </c>
      <c r="E16" s="80">
        <v>7</v>
      </c>
      <c r="F16" s="128">
        <v>7</v>
      </c>
      <c r="G16" s="80">
        <v>0.5</v>
      </c>
      <c r="H16" s="139">
        <f>200*(E16+1-F16)*G16/E16</f>
        <v>14.285714285714286</v>
      </c>
      <c r="I16" s="140">
        <f t="shared" si="1"/>
        <v>15</v>
      </c>
      <c r="J16" s="85">
        <v>9</v>
      </c>
      <c r="K16" s="128" t="s">
        <v>100</v>
      </c>
      <c r="L16" s="80">
        <v>0.25</v>
      </c>
      <c r="M16" s="171">
        <v>0</v>
      </c>
      <c r="N16" s="81">
        <f t="shared" si="2"/>
        <v>0</v>
      </c>
      <c r="O16" s="87">
        <v>8</v>
      </c>
      <c r="P16" s="87">
        <v>8</v>
      </c>
      <c r="Q16" s="85">
        <v>0.5</v>
      </c>
      <c r="R16" s="114">
        <f>200*(O16+1-P16)*Q16/O16</f>
        <v>12.5</v>
      </c>
      <c r="S16" s="81">
        <f t="shared" si="3"/>
        <v>13</v>
      </c>
      <c r="T16" s="82">
        <v>7</v>
      </c>
      <c r="U16" s="87">
        <v>7</v>
      </c>
      <c r="V16" s="80">
        <v>0.5</v>
      </c>
      <c r="W16" s="114">
        <f>200*(T16+1-U16)*V16/T16</f>
        <v>14.285714285714286</v>
      </c>
      <c r="X16" s="81">
        <f t="shared" si="4"/>
        <v>15</v>
      </c>
      <c r="Y16" s="85">
        <f>LARGE(CHOOSE({1,2,3}, N16,S16, X16),1)+LARGE(CHOOSE({1,2,3}, N16,S16, X16,),2)+I16</f>
        <v>43</v>
      </c>
    </row>
    <row r="17" spans="5:9">
      <c r="E17" s="25"/>
      <c r="F17" s="25"/>
      <c r="G17" s="25"/>
      <c r="H17" s="141"/>
      <c r="I17" s="142"/>
    </row>
    <row r="18" spans="5:9">
      <c r="E18" s="25"/>
      <c r="F18" s="25"/>
      <c r="G18" s="25"/>
      <c r="H18" s="25"/>
      <c r="I18" s="25"/>
    </row>
    <row r="19" spans="5:9">
      <c r="E19" s="25"/>
      <c r="F19" s="25"/>
      <c r="G19" s="25"/>
      <c r="H19" s="25"/>
      <c r="I19" s="25"/>
    </row>
    <row r="20" spans="5:9">
      <c r="E20" s="25"/>
      <c r="F20" s="25"/>
      <c r="G20" s="25"/>
      <c r="H20" s="25"/>
      <c r="I20" s="25"/>
    </row>
    <row r="21" spans="5:9">
      <c r="E21" s="25"/>
      <c r="F21" s="25"/>
      <c r="G21" s="25"/>
      <c r="H21" s="25"/>
      <c r="I21" s="25"/>
    </row>
  </sheetData>
  <autoFilter ref="A3:Y10">
    <sortState ref="A5:Y16">
      <sortCondition descending="1" ref="Y3:Y10"/>
    </sortState>
  </autoFilter>
  <sortState ref="A4:A20">
    <sortCondition ref="A4"/>
  </sortState>
  <mergeCells count="10">
    <mergeCell ref="Y2:Y3"/>
    <mergeCell ref="A1:X1"/>
    <mergeCell ref="J2:N2"/>
    <mergeCell ref="T2:X2"/>
    <mergeCell ref="A2:A3"/>
    <mergeCell ref="D2:D3"/>
    <mergeCell ref="C2:C3"/>
    <mergeCell ref="B2:B3"/>
    <mergeCell ref="O2:S2"/>
    <mergeCell ref="E2:I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61"/>
  <sheetViews>
    <sheetView view="pageBreakPreview" zoomScaleNormal="100" zoomScaleSheetLayoutView="100" zoomScalePage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H65" sqref="H65"/>
    </sheetView>
  </sheetViews>
  <sheetFormatPr defaultRowHeight="15"/>
  <cols>
    <col min="1" max="1" width="7.85546875" style="14" customWidth="1"/>
    <col min="2" max="2" width="24.7109375" style="14" customWidth="1"/>
    <col min="3" max="3" width="11.42578125" style="14" customWidth="1"/>
    <col min="4" max="4" width="17.7109375" style="14" customWidth="1"/>
    <col min="5" max="5" width="8.42578125" style="14" customWidth="1"/>
    <col min="6" max="6" width="8.5703125" style="14" customWidth="1"/>
    <col min="7" max="7" width="8.85546875" style="14" customWidth="1"/>
    <col min="8" max="8" width="16.140625" style="14" customWidth="1"/>
    <col min="9" max="9" width="17.7109375" style="14" customWidth="1"/>
    <col min="10" max="10" width="8.5703125" style="17" customWidth="1"/>
    <col min="11" max="11" width="11.140625" style="17" customWidth="1"/>
    <col min="12" max="12" width="9.7109375" style="17" customWidth="1"/>
    <col min="13" max="14" width="10.140625" style="4" customWidth="1"/>
    <col min="15" max="24" width="10.140625" style="40" customWidth="1"/>
    <col min="25" max="25" width="6.140625" style="75" customWidth="1"/>
    <col min="26" max="26" width="7" style="75" customWidth="1"/>
    <col min="27" max="27" width="5.28515625" style="75" customWidth="1"/>
    <col min="28" max="28" width="10" style="75" customWidth="1"/>
    <col min="29" max="29" width="9.28515625" style="4" customWidth="1"/>
    <col min="30" max="30" width="11.85546875" style="14" customWidth="1"/>
    <col min="31" max="16384" width="9.140625" style="14"/>
  </cols>
  <sheetData>
    <row r="1" spans="1:30" ht="21">
      <c r="A1" s="185" t="s">
        <v>187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</row>
    <row r="2" spans="1:30" ht="88.5" customHeight="1">
      <c r="A2" s="186" t="s">
        <v>2</v>
      </c>
      <c r="B2" s="186" t="s">
        <v>1</v>
      </c>
      <c r="C2" s="186" t="s">
        <v>5</v>
      </c>
      <c r="D2" s="186" t="s">
        <v>57</v>
      </c>
      <c r="E2" s="187" t="s">
        <v>263</v>
      </c>
      <c r="F2" s="187"/>
      <c r="G2" s="187"/>
      <c r="H2" s="187"/>
      <c r="I2" s="187"/>
      <c r="J2" s="187" t="s">
        <v>250</v>
      </c>
      <c r="K2" s="187"/>
      <c r="L2" s="187"/>
      <c r="M2" s="187"/>
      <c r="N2" s="187"/>
      <c r="O2" s="187" t="s">
        <v>254</v>
      </c>
      <c r="P2" s="187"/>
      <c r="Q2" s="187"/>
      <c r="R2" s="187"/>
      <c r="S2" s="187"/>
      <c r="T2" s="187" t="s">
        <v>251</v>
      </c>
      <c r="U2" s="187"/>
      <c r="V2" s="187"/>
      <c r="W2" s="187"/>
      <c r="X2" s="187"/>
      <c r="Y2" s="187" t="s">
        <v>310</v>
      </c>
      <c r="Z2" s="187"/>
      <c r="AA2" s="187"/>
      <c r="AB2" s="187"/>
      <c r="AC2" s="187"/>
      <c r="AD2" s="188" t="s">
        <v>203</v>
      </c>
    </row>
    <row r="3" spans="1:30" s="30" customFormat="1" ht="71.25" customHeight="1">
      <c r="A3" s="186"/>
      <c r="B3" s="186"/>
      <c r="C3" s="186"/>
      <c r="D3" s="186"/>
      <c r="E3" s="37" t="s">
        <v>97</v>
      </c>
      <c r="F3" s="37" t="s">
        <v>98</v>
      </c>
      <c r="G3" s="37" t="s">
        <v>99</v>
      </c>
      <c r="H3" s="38" t="s">
        <v>84</v>
      </c>
      <c r="I3" s="48" t="s">
        <v>104</v>
      </c>
      <c r="J3" s="37" t="s">
        <v>97</v>
      </c>
      <c r="K3" s="37" t="s">
        <v>98</v>
      </c>
      <c r="L3" s="37" t="s">
        <v>99</v>
      </c>
      <c r="M3" s="38" t="s">
        <v>84</v>
      </c>
      <c r="N3" s="48" t="s">
        <v>104</v>
      </c>
      <c r="O3" s="37" t="s">
        <v>97</v>
      </c>
      <c r="P3" s="37" t="s">
        <v>98</v>
      </c>
      <c r="Q3" s="37" t="s">
        <v>99</v>
      </c>
      <c r="R3" s="38" t="s">
        <v>84</v>
      </c>
      <c r="S3" s="48" t="s">
        <v>104</v>
      </c>
      <c r="T3" s="37" t="s">
        <v>97</v>
      </c>
      <c r="U3" s="37" t="s">
        <v>98</v>
      </c>
      <c r="V3" s="37" t="s">
        <v>99</v>
      </c>
      <c r="W3" s="38" t="s">
        <v>84</v>
      </c>
      <c r="X3" s="48" t="s">
        <v>104</v>
      </c>
      <c r="Y3" s="37" t="s">
        <v>97</v>
      </c>
      <c r="Z3" s="37" t="s">
        <v>98</v>
      </c>
      <c r="AA3" s="37" t="s">
        <v>99</v>
      </c>
      <c r="AB3" s="38" t="s">
        <v>84</v>
      </c>
      <c r="AC3" s="48" t="s">
        <v>104</v>
      </c>
      <c r="AD3" s="188"/>
    </row>
    <row r="4" spans="1:30" ht="75" customHeight="1">
      <c r="A4" s="32">
        <v>1</v>
      </c>
      <c r="B4" s="7" t="s">
        <v>4</v>
      </c>
      <c r="C4" s="7" t="s">
        <v>42</v>
      </c>
      <c r="D4" s="7" t="s">
        <v>58</v>
      </c>
      <c r="E4" s="8">
        <v>21</v>
      </c>
      <c r="F4" s="8">
        <v>1</v>
      </c>
      <c r="G4" s="8">
        <v>0.5</v>
      </c>
      <c r="H4" s="9">
        <f t="shared" ref="H4:H17" si="0">200*(E4+1-F4)*G4/E4</f>
        <v>100</v>
      </c>
      <c r="I4" s="5">
        <f t="shared" ref="I4:I35" si="1">ROUNDUP(H4,0)</f>
        <v>100</v>
      </c>
      <c r="J4" s="33">
        <v>36</v>
      </c>
      <c r="K4" s="33">
        <v>1</v>
      </c>
      <c r="L4" s="33">
        <v>0.25</v>
      </c>
      <c r="M4" s="9">
        <f t="shared" ref="M4:M17" si="2">200*(J4+1-K4)*L4/J4</f>
        <v>50</v>
      </c>
      <c r="N4" s="5">
        <f t="shared" ref="N4:N13" si="3">ROUNDUP(M4,0)</f>
        <v>50</v>
      </c>
      <c r="O4" s="74">
        <v>23</v>
      </c>
      <c r="P4" s="76" t="s">
        <v>185</v>
      </c>
      <c r="Q4" s="74">
        <v>0.25</v>
      </c>
      <c r="R4" s="9">
        <f t="shared" ref="R4:R14" si="4">200*(O4+1-P4)*Q4/O4</f>
        <v>50</v>
      </c>
      <c r="S4" s="5">
        <f t="shared" ref="S4:S35" si="5">ROUNDUP(R4,0)</f>
        <v>50</v>
      </c>
      <c r="T4" s="8">
        <v>24</v>
      </c>
      <c r="U4" s="8">
        <v>1</v>
      </c>
      <c r="V4" s="8">
        <v>0.5</v>
      </c>
      <c r="W4" s="9">
        <f t="shared" ref="W4:W11" si="6">200*(T4+1-U4)*V4/T4</f>
        <v>100</v>
      </c>
      <c r="X4" s="5">
        <f t="shared" ref="X4:X35" si="7">ROUNDUP(W4,0)</f>
        <v>100</v>
      </c>
      <c r="Y4" s="8">
        <v>28</v>
      </c>
      <c r="Z4" s="93">
        <v>1</v>
      </c>
      <c r="AA4" s="8">
        <v>1</v>
      </c>
      <c r="AB4" s="9">
        <f t="shared" ref="AB4:AB15" si="8">200*(Y4+1-Z4)*AA4/Y4</f>
        <v>200</v>
      </c>
      <c r="AC4" s="5">
        <f t="shared" ref="AC4:AC15" si="9">ROUNDUP(AB4,0)</f>
        <v>200</v>
      </c>
      <c r="AD4" s="31">
        <f>LARGE(CHOOSE({1,2,3,4}, N4,S4,X4,AC4),1)+LARGE(CHOOSE({1,2,3,4}, N4,S4,X4,AC4),2)+I4</f>
        <v>400</v>
      </c>
    </row>
    <row r="5" spans="1:30" s="30" customFormat="1" ht="44.25" customHeight="1">
      <c r="A5" s="32">
        <v>2</v>
      </c>
      <c r="B5" s="7" t="s">
        <v>16</v>
      </c>
      <c r="C5" s="7" t="s">
        <v>43</v>
      </c>
      <c r="D5" s="7" t="s">
        <v>58</v>
      </c>
      <c r="E5" s="8">
        <v>21</v>
      </c>
      <c r="F5" s="8">
        <v>1</v>
      </c>
      <c r="G5" s="8">
        <v>0.5</v>
      </c>
      <c r="H5" s="9">
        <f t="shared" si="0"/>
        <v>100</v>
      </c>
      <c r="I5" s="5">
        <f t="shared" si="1"/>
        <v>100</v>
      </c>
      <c r="J5" s="33">
        <v>36</v>
      </c>
      <c r="K5" s="33">
        <v>2</v>
      </c>
      <c r="L5" s="33">
        <v>0.25</v>
      </c>
      <c r="M5" s="9">
        <f t="shared" si="2"/>
        <v>48.611111111111114</v>
      </c>
      <c r="N5" s="5">
        <f t="shared" si="3"/>
        <v>49</v>
      </c>
      <c r="O5" s="8">
        <v>23</v>
      </c>
      <c r="P5" s="77">
        <v>1</v>
      </c>
      <c r="Q5" s="74">
        <v>0.25</v>
      </c>
      <c r="R5" s="9">
        <f t="shared" si="4"/>
        <v>50</v>
      </c>
      <c r="S5" s="5">
        <f t="shared" si="5"/>
        <v>50</v>
      </c>
      <c r="T5" s="8">
        <v>24</v>
      </c>
      <c r="U5" s="77">
        <v>2</v>
      </c>
      <c r="V5" s="8">
        <v>0.5</v>
      </c>
      <c r="W5" s="9">
        <f t="shared" si="6"/>
        <v>95.833333333333329</v>
      </c>
      <c r="X5" s="5">
        <f t="shared" si="7"/>
        <v>96</v>
      </c>
      <c r="Y5" s="8">
        <v>28</v>
      </c>
      <c r="Z5" s="77">
        <v>1</v>
      </c>
      <c r="AA5" s="8">
        <v>1</v>
      </c>
      <c r="AB5" s="9">
        <f t="shared" si="8"/>
        <v>200</v>
      </c>
      <c r="AC5" s="5">
        <f t="shared" si="9"/>
        <v>200</v>
      </c>
      <c r="AD5" s="31">
        <f>LARGE(CHOOSE({1,2,3,4}, N5,S5,X5,AC5),1)+LARGE(CHOOSE({1,2,3,4}, N5,S5,X5,AC5),2)+I5</f>
        <v>396</v>
      </c>
    </row>
    <row r="6" spans="1:30" ht="44.25" customHeight="1">
      <c r="A6" s="32">
        <v>3</v>
      </c>
      <c r="B6" s="7" t="s">
        <v>21</v>
      </c>
      <c r="C6" s="7" t="s">
        <v>48</v>
      </c>
      <c r="D6" s="7" t="s">
        <v>59</v>
      </c>
      <c r="E6" s="8">
        <v>21</v>
      </c>
      <c r="F6" s="8">
        <v>2</v>
      </c>
      <c r="G6" s="8">
        <v>0.5</v>
      </c>
      <c r="H6" s="9">
        <f t="shared" si="0"/>
        <v>95.238095238095241</v>
      </c>
      <c r="I6" s="5">
        <f t="shared" si="1"/>
        <v>96</v>
      </c>
      <c r="J6" s="33">
        <v>36</v>
      </c>
      <c r="K6" s="34">
        <v>3</v>
      </c>
      <c r="L6" s="33">
        <v>0.25</v>
      </c>
      <c r="M6" s="9">
        <f t="shared" si="2"/>
        <v>47.222222222222221</v>
      </c>
      <c r="N6" s="5">
        <f t="shared" si="3"/>
        <v>48</v>
      </c>
      <c r="O6" s="8">
        <v>23</v>
      </c>
      <c r="P6" s="77">
        <v>2</v>
      </c>
      <c r="Q6" s="74">
        <v>0.25</v>
      </c>
      <c r="R6" s="9">
        <f t="shared" si="4"/>
        <v>47.826086956521742</v>
      </c>
      <c r="S6" s="5">
        <f t="shared" si="5"/>
        <v>48</v>
      </c>
      <c r="T6" s="8">
        <v>24</v>
      </c>
      <c r="U6" s="77">
        <v>4</v>
      </c>
      <c r="V6" s="8">
        <v>0.5</v>
      </c>
      <c r="W6" s="9">
        <f t="shared" si="6"/>
        <v>87.5</v>
      </c>
      <c r="X6" s="5">
        <f t="shared" si="7"/>
        <v>88</v>
      </c>
      <c r="Y6" s="8">
        <v>28</v>
      </c>
      <c r="Z6" s="77">
        <v>3</v>
      </c>
      <c r="AA6" s="8">
        <v>1</v>
      </c>
      <c r="AB6" s="9">
        <f t="shared" si="8"/>
        <v>185.71428571428572</v>
      </c>
      <c r="AC6" s="5">
        <f t="shared" si="9"/>
        <v>186</v>
      </c>
      <c r="AD6" s="31">
        <f>LARGE(CHOOSE({1,2,3,4}, N6,S6,X6,AC6),1)+LARGE(CHOOSE({1,2,3,4}, N6,S6,X6,AC6),2)+I6</f>
        <v>370</v>
      </c>
    </row>
    <row r="7" spans="1:30" ht="44.25" customHeight="1">
      <c r="A7" s="32">
        <v>4</v>
      </c>
      <c r="B7" s="7" t="s">
        <v>136</v>
      </c>
      <c r="C7" s="7" t="s">
        <v>96</v>
      </c>
      <c r="D7" s="7" t="s">
        <v>58</v>
      </c>
      <c r="E7" s="8">
        <v>21</v>
      </c>
      <c r="F7" s="8">
        <v>3</v>
      </c>
      <c r="G7" s="8">
        <v>0.5</v>
      </c>
      <c r="H7" s="9">
        <f t="shared" si="0"/>
        <v>90.476190476190482</v>
      </c>
      <c r="I7" s="5">
        <f t="shared" si="1"/>
        <v>91</v>
      </c>
      <c r="J7" s="33">
        <v>36</v>
      </c>
      <c r="K7" s="34">
        <v>1</v>
      </c>
      <c r="L7" s="33">
        <v>0.25</v>
      </c>
      <c r="M7" s="9">
        <f t="shared" si="2"/>
        <v>50</v>
      </c>
      <c r="N7" s="5">
        <f t="shared" si="3"/>
        <v>50</v>
      </c>
      <c r="O7" s="74">
        <v>23</v>
      </c>
      <c r="P7" s="77">
        <v>3</v>
      </c>
      <c r="Q7" s="74">
        <v>0.25</v>
      </c>
      <c r="R7" s="9">
        <f t="shared" si="4"/>
        <v>45.652173913043477</v>
      </c>
      <c r="S7" s="5">
        <f t="shared" si="5"/>
        <v>46</v>
      </c>
      <c r="T7" s="8">
        <v>24</v>
      </c>
      <c r="U7" s="8">
        <v>1</v>
      </c>
      <c r="V7" s="8">
        <v>0.5</v>
      </c>
      <c r="W7" s="9">
        <f t="shared" si="6"/>
        <v>100</v>
      </c>
      <c r="X7" s="5">
        <f t="shared" si="7"/>
        <v>100</v>
      </c>
      <c r="Y7" s="8">
        <v>28</v>
      </c>
      <c r="Z7" s="8">
        <v>5</v>
      </c>
      <c r="AA7" s="8">
        <v>1</v>
      </c>
      <c r="AB7" s="9">
        <f t="shared" si="8"/>
        <v>171.42857142857142</v>
      </c>
      <c r="AC7" s="5">
        <f t="shared" si="9"/>
        <v>172</v>
      </c>
      <c r="AD7" s="31">
        <f>LARGE(CHOOSE({1,2,3,4}, N7,S7,X7,AC7),1)+LARGE(CHOOSE({1,2,3,4}, N7,S7,X7,AC7),2)+I7</f>
        <v>363</v>
      </c>
    </row>
    <row r="8" spans="1:30" ht="44.25" customHeight="1">
      <c r="A8" s="32">
        <v>5</v>
      </c>
      <c r="B8" s="46" t="s">
        <v>29</v>
      </c>
      <c r="C8" s="46" t="s">
        <v>55</v>
      </c>
      <c r="D8" s="46" t="s">
        <v>58</v>
      </c>
      <c r="E8" s="8">
        <v>21</v>
      </c>
      <c r="F8" s="131">
        <v>6</v>
      </c>
      <c r="G8" s="8">
        <v>0.5</v>
      </c>
      <c r="H8" s="9">
        <f t="shared" si="0"/>
        <v>76.19047619047619</v>
      </c>
      <c r="I8" s="5">
        <f t="shared" si="1"/>
        <v>77</v>
      </c>
      <c r="J8" s="33">
        <v>36</v>
      </c>
      <c r="K8" s="34">
        <v>8</v>
      </c>
      <c r="L8" s="33">
        <v>0.25</v>
      </c>
      <c r="M8" s="9">
        <f t="shared" si="2"/>
        <v>40.277777777777779</v>
      </c>
      <c r="N8" s="5">
        <f t="shared" si="3"/>
        <v>41</v>
      </c>
      <c r="O8" s="8">
        <v>23</v>
      </c>
      <c r="P8" s="77">
        <v>9</v>
      </c>
      <c r="Q8" s="74">
        <v>0.25</v>
      </c>
      <c r="R8" s="9">
        <f t="shared" si="4"/>
        <v>32.608695652173914</v>
      </c>
      <c r="S8" s="5">
        <f t="shared" si="5"/>
        <v>33</v>
      </c>
      <c r="T8" s="8">
        <v>24</v>
      </c>
      <c r="U8" s="77">
        <v>5</v>
      </c>
      <c r="V8" s="8">
        <v>0.5</v>
      </c>
      <c r="W8" s="9">
        <f t="shared" si="6"/>
        <v>83.333333333333329</v>
      </c>
      <c r="X8" s="5">
        <f t="shared" si="7"/>
        <v>84</v>
      </c>
      <c r="Y8" s="8">
        <v>28</v>
      </c>
      <c r="Z8" s="77">
        <v>2</v>
      </c>
      <c r="AA8" s="8">
        <v>1</v>
      </c>
      <c r="AB8" s="9">
        <f t="shared" si="8"/>
        <v>192.85714285714286</v>
      </c>
      <c r="AC8" s="5">
        <f t="shared" si="9"/>
        <v>193</v>
      </c>
      <c r="AD8" s="31">
        <f>LARGE(CHOOSE({1,2,3,4}, N8,S8,X8,AC8),1)+LARGE(CHOOSE({1,2,3,4}, N8,S8,X8,AC8),2)+I8</f>
        <v>354</v>
      </c>
    </row>
    <row r="9" spans="1:30" ht="44.25" customHeight="1">
      <c r="A9" s="32">
        <v>6</v>
      </c>
      <c r="B9" s="46" t="s">
        <v>20</v>
      </c>
      <c r="C9" s="46" t="s">
        <v>62</v>
      </c>
      <c r="D9" s="46" t="s">
        <v>59</v>
      </c>
      <c r="E9" s="8">
        <v>21</v>
      </c>
      <c r="F9" s="131">
        <v>5</v>
      </c>
      <c r="G9" s="8">
        <v>0.5</v>
      </c>
      <c r="H9" s="9">
        <f t="shared" si="0"/>
        <v>80.952380952380949</v>
      </c>
      <c r="I9" s="5">
        <f t="shared" si="1"/>
        <v>81</v>
      </c>
      <c r="J9" s="33">
        <v>36</v>
      </c>
      <c r="K9" s="34">
        <v>6</v>
      </c>
      <c r="L9" s="33">
        <v>0.25</v>
      </c>
      <c r="M9" s="9">
        <f t="shared" si="2"/>
        <v>43.055555555555557</v>
      </c>
      <c r="N9" s="5">
        <f t="shared" si="3"/>
        <v>44</v>
      </c>
      <c r="O9" s="8">
        <v>23</v>
      </c>
      <c r="P9" s="77">
        <v>6</v>
      </c>
      <c r="Q9" s="74">
        <v>0.25</v>
      </c>
      <c r="R9" s="9">
        <f t="shared" si="4"/>
        <v>39.130434782608695</v>
      </c>
      <c r="S9" s="5">
        <f t="shared" si="5"/>
        <v>40</v>
      </c>
      <c r="T9" s="8">
        <v>24</v>
      </c>
      <c r="U9" s="77">
        <v>3</v>
      </c>
      <c r="V9" s="8">
        <v>0.5</v>
      </c>
      <c r="W9" s="9">
        <f t="shared" si="6"/>
        <v>91.666666666666671</v>
      </c>
      <c r="X9" s="5">
        <f t="shared" si="7"/>
        <v>92</v>
      </c>
      <c r="Y9" s="8">
        <v>28</v>
      </c>
      <c r="Z9" s="77">
        <v>7</v>
      </c>
      <c r="AA9" s="8">
        <v>1</v>
      </c>
      <c r="AB9" s="9">
        <f t="shared" si="8"/>
        <v>157.14285714285714</v>
      </c>
      <c r="AC9" s="5">
        <f t="shared" si="9"/>
        <v>158</v>
      </c>
      <c r="AD9" s="31">
        <f>LARGE(CHOOSE({1,2,3,4}, N9,S9,X9,AC9),1)+LARGE(CHOOSE({1,2,3,4}, N9,S9,X9,AC9),2)+I9</f>
        <v>331</v>
      </c>
    </row>
    <row r="10" spans="1:30" s="30" customFormat="1" ht="44.25" customHeight="1">
      <c r="A10" s="32">
        <v>7</v>
      </c>
      <c r="B10" s="46" t="s">
        <v>23</v>
      </c>
      <c r="C10" s="46" t="s">
        <v>50</v>
      </c>
      <c r="D10" s="46" t="s">
        <v>65</v>
      </c>
      <c r="E10" s="8">
        <v>21</v>
      </c>
      <c r="F10" s="131">
        <v>8</v>
      </c>
      <c r="G10" s="8">
        <v>0.5</v>
      </c>
      <c r="H10" s="9">
        <f t="shared" si="0"/>
        <v>66.666666666666671</v>
      </c>
      <c r="I10" s="5">
        <f t="shared" si="1"/>
        <v>67</v>
      </c>
      <c r="J10" s="33">
        <v>36</v>
      </c>
      <c r="K10" s="34">
        <v>10</v>
      </c>
      <c r="L10" s="33">
        <v>0.25</v>
      </c>
      <c r="M10" s="9">
        <f t="shared" si="2"/>
        <v>37.5</v>
      </c>
      <c r="N10" s="5">
        <f t="shared" si="3"/>
        <v>38</v>
      </c>
      <c r="O10" s="8">
        <v>23</v>
      </c>
      <c r="P10" s="77">
        <v>8</v>
      </c>
      <c r="Q10" s="74">
        <v>0.25</v>
      </c>
      <c r="R10" s="9">
        <f t="shared" si="4"/>
        <v>34.782608695652172</v>
      </c>
      <c r="S10" s="5">
        <f t="shared" si="5"/>
        <v>35</v>
      </c>
      <c r="T10" s="8">
        <v>24</v>
      </c>
      <c r="U10" s="77">
        <v>8</v>
      </c>
      <c r="V10" s="8">
        <v>0.5</v>
      </c>
      <c r="W10" s="9">
        <f t="shared" si="6"/>
        <v>70.833333333333329</v>
      </c>
      <c r="X10" s="5">
        <f t="shared" si="7"/>
        <v>71</v>
      </c>
      <c r="Y10" s="8">
        <v>28</v>
      </c>
      <c r="Z10" s="77">
        <v>6</v>
      </c>
      <c r="AA10" s="8">
        <v>1</v>
      </c>
      <c r="AB10" s="9">
        <f t="shared" si="8"/>
        <v>164.28571428571428</v>
      </c>
      <c r="AC10" s="5">
        <f t="shared" si="9"/>
        <v>165</v>
      </c>
      <c r="AD10" s="31">
        <f>LARGE(CHOOSE({1,2,3,4}, N10,S10,X10,AC10),1)+LARGE(CHOOSE({1,2,3,4}, N10,S10,X10,AC10),2)+I10</f>
        <v>303</v>
      </c>
    </row>
    <row r="11" spans="1:30" ht="44.25" customHeight="1">
      <c r="A11" s="32">
        <v>8</v>
      </c>
      <c r="B11" s="7" t="s">
        <v>26</v>
      </c>
      <c r="C11" s="7" t="s">
        <v>53</v>
      </c>
      <c r="D11" s="7" t="s">
        <v>58</v>
      </c>
      <c r="E11" s="8">
        <v>21</v>
      </c>
      <c r="F11" s="8">
        <v>4</v>
      </c>
      <c r="G11" s="8">
        <v>0.5</v>
      </c>
      <c r="H11" s="9">
        <f t="shared" si="0"/>
        <v>85.714285714285708</v>
      </c>
      <c r="I11" s="5">
        <f t="shared" si="1"/>
        <v>86</v>
      </c>
      <c r="J11" s="33">
        <v>36</v>
      </c>
      <c r="K11" s="34">
        <v>7</v>
      </c>
      <c r="L11" s="33">
        <v>0.25</v>
      </c>
      <c r="M11" s="9">
        <f t="shared" si="2"/>
        <v>41.666666666666664</v>
      </c>
      <c r="N11" s="5">
        <f t="shared" si="3"/>
        <v>42</v>
      </c>
      <c r="O11" s="74">
        <v>23</v>
      </c>
      <c r="P11" s="77">
        <v>10</v>
      </c>
      <c r="Q11" s="74">
        <v>0.25</v>
      </c>
      <c r="R11" s="9">
        <f t="shared" si="4"/>
        <v>30.434782608695652</v>
      </c>
      <c r="S11" s="5">
        <f t="shared" si="5"/>
        <v>31</v>
      </c>
      <c r="T11" s="8">
        <v>24</v>
      </c>
      <c r="U11" s="77">
        <v>6</v>
      </c>
      <c r="V11" s="8">
        <v>0.5</v>
      </c>
      <c r="W11" s="9">
        <f t="shared" si="6"/>
        <v>79.166666666666671</v>
      </c>
      <c r="X11" s="5">
        <f t="shared" si="7"/>
        <v>80</v>
      </c>
      <c r="Y11" s="8">
        <v>28</v>
      </c>
      <c r="Z11" s="77">
        <v>10</v>
      </c>
      <c r="AA11" s="8">
        <v>1</v>
      </c>
      <c r="AB11" s="9">
        <f t="shared" si="8"/>
        <v>135.71428571428572</v>
      </c>
      <c r="AC11" s="5">
        <f t="shared" si="9"/>
        <v>136</v>
      </c>
      <c r="AD11" s="31">
        <f>LARGE(CHOOSE({1,2,3,4}, N11,S11,X11,AC11),1)+LARGE(CHOOSE({1,2,3,4}, N11,S11,X11,AC11),2)+I11</f>
        <v>302</v>
      </c>
    </row>
    <row r="12" spans="1:30" ht="44.25" customHeight="1">
      <c r="A12" s="32">
        <v>9</v>
      </c>
      <c r="B12" s="7" t="s">
        <v>17</v>
      </c>
      <c r="C12" s="7" t="s">
        <v>44</v>
      </c>
      <c r="D12" s="7" t="s">
        <v>58</v>
      </c>
      <c r="E12" s="8">
        <v>21</v>
      </c>
      <c r="F12" s="8">
        <v>10</v>
      </c>
      <c r="G12" s="8">
        <v>0.5</v>
      </c>
      <c r="H12" s="9">
        <f t="shared" si="0"/>
        <v>57.142857142857146</v>
      </c>
      <c r="I12" s="5">
        <f t="shared" si="1"/>
        <v>58</v>
      </c>
      <c r="J12" s="33">
        <v>36</v>
      </c>
      <c r="K12" s="34">
        <v>12</v>
      </c>
      <c r="L12" s="33">
        <v>0.25</v>
      </c>
      <c r="M12" s="9">
        <f t="shared" si="2"/>
        <v>34.722222222222221</v>
      </c>
      <c r="N12" s="5">
        <f t="shared" si="3"/>
        <v>35</v>
      </c>
      <c r="O12" s="74">
        <v>23</v>
      </c>
      <c r="P12" s="77">
        <v>5</v>
      </c>
      <c r="Q12" s="74">
        <v>0.25</v>
      </c>
      <c r="R12" s="9">
        <f t="shared" si="4"/>
        <v>41.304347826086953</v>
      </c>
      <c r="S12" s="5">
        <f t="shared" si="5"/>
        <v>42</v>
      </c>
      <c r="T12" s="8">
        <v>24</v>
      </c>
      <c r="U12" s="77" t="s">
        <v>30</v>
      </c>
      <c r="V12" s="8">
        <v>0.5</v>
      </c>
      <c r="W12" s="9">
        <v>0</v>
      </c>
      <c r="X12" s="5">
        <f t="shared" si="7"/>
        <v>0</v>
      </c>
      <c r="Y12" s="8">
        <v>28</v>
      </c>
      <c r="Z12" s="77">
        <v>4</v>
      </c>
      <c r="AA12" s="8">
        <v>1</v>
      </c>
      <c r="AB12" s="9">
        <f t="shared" si="8"/>
        <v>178.57142857142858</v>
      </c>
      <c r="AC12" s="5">
        <f t="shared" si="9"/>
        <v>179</v>
      </c>
      <c r="AD12" s="31">
        <f>LARGE(CHOOSE({1,2,3,4}, N12,S12,X12,AC12),1)+LARGE(CHOOSE({1,2,3,4}, N12,S12,X12,AC12),2)+I12</f>
        <v>279</v>
      </c>
    </row>
    <row r="13" spans="1:30" ht="44.25" customHeight="1">
      <c r="A13" s="32">
        <v>10</v>
      </c>
      <c r="B13" s="7" t="s">
        <v>76</v>
      </c>
      <c r="C13" s="7" t="s">
        <v>78</v>
      </c>
      <c r="D13" s="7" t="s">
        <v>59</v>
      </c>
      <c r="E13" s="8">
        <v>21</v>
      </c>
      <c r="F13" s="8">
        <v>12</v>
      </c>
      <c r="G13" s="8">
        <v>0.5</v>
      </c>
      <c r="H13" s="9">
        <f t="shared" si="0"/>
        <v>47.61904761904762</v>
      </c>
      <c r="I13" s="5">
        <f t="shared" si="1"/>
        <v>48</v>
      </c>
      <c r="J13" s="33">
        <v>36</v>
      </c>
      <c r="K13" s="34">
        <v>15</v>
      </c>
      <c r="L13" s="33">
        <v>0.25</v>
      </c>
      <c r="M13" s="9">
        <f t="shared" si="2"/>
        <v>30.555555555555557</v>
      </c>
      <c r="N13" s="5">
        <f t="shared" si="3"/>
        <v>31</v>
      </c>
      <c r="O13" s="8">
        <v>23</v>
      </c>
      <c r="P13" s="77">
        <v>14</v>
      </c>
      <c r="Q13" s="74">
        <v>0.25</v>
      </c>
      <c r="R13" s="9">
        <f t="shared" si="4"/>
        <v>21.739130434782609</v>
      </c>
      <c r="S13" s="5">
        <f t="shared" si="5"/>
        <v>22</v>
      </c>
      <c r="T13" s="8">
        <v>24</v>
      </c>
      <c r="U13" s="77">
        <v>10</v>
      </c>
      <c r="V13" s="8">
        <v>0.5</v>
      </c>
      <c r="W13" s="9">
        <f>200*(T13+1-U13)*V13/T13</f>
        <v>62.5</v>
      </c>
      <c r="X13" s="5">
        <f t="shared" si="7"/>
        <v>63</v>
      </c>
      <c r="Y13" s="8">
        <v>28</v>
      </c>
      <c r="Z13" s="77">
        <v>11</v>
      </c>
      <c r="AA13" s="8">
        <v>1</v>
      </c>
      <c r="AB13" s="9">
        <f t="shared" si="8"/>
        <v>128.57142857142858</v>
      </c>
      <c r="AC13" s="5">
        <f t="shared" si="9"/>
        <v>129</v>
      </c>
      <c r="AD13" s="31">
        <f>LARGE(CHOOSE({1,2,3,4}, N13,S13,X13,AC13),1)+LARGE(CHOOSE({1,2,3,4}, N13,S13,X13,AC13),2)+I13</f>
        <v>240</v>
      </c>
    </row>
    <row r="14" spans="1:30" ht="44.25" customHeight="1">
      <c r="A14" s="32">
        <v>11</v>
      </c>
      <c r="B14" s="16" t="s">
        <v>153</v>
      </c>
      <c r="C14" s="16" t="s">
        <v>179</v>
      </c>
      <c r="D14" s="16" t="s">
        <v>64</v>
      </c>
      <c r="E14" s="8">
        <v>21</v>
      </c>
      <c r="F14" s="74">
        <v>9</v>
      </c>
      <c r="G14" s="8">
        <v>0.5</v>
      </c>
      <c r="H14" s="9">
        <f t="shared" si="0"/>
        <v>61.904761904761905</v>
      </c>
      <c r="I14" s="5">
        <f t="shared" si="1"/>
        <v>62</v>
      </c>
      <c r="J14" s="33">
        <v>36</v>
      </c>
      <c r="K14" s="8">
        <v>9</v>
      </c>
      <c r="L14" s="33">
        <v>0.25</v>
      </c>
      <c r="M14" s="9">
        <f t="shared" si="2"/>
        <v>38.888888888888886</v>
      </c>
      <c r="N14" s="2">
        <v>0</v>
      </c>
      <c r="O14" s="74">
        <v>23</v>
      </c>
      <c r="P14" s="8">
        <v>17</v>
      </c>
      <c r="Q14" s="74">
        <v>0.25</v>
      </c>
      <c r="R14" s="9">
        <f t="shared" si="4"/>
        <v>15.217391304347826</v>
      </c>
      <c r="S14" s="5">
        <f t="shared" si="5"/>
        <v>16</v>
      </c>
      <c r="T14" s="8">
        <v>24</v>
      </c>
      <c r="U14" s="77" t="s">
        <v>30</v>
      </c>
      <c r="V14" s="8">
        <v>0.5</v>
      </c>
      <c r="W14" s="9">
        <v>0</v>
      </c>
      <c r="X14" s="5">
        <f t="shared" si="7"/>
        <v>0</v>
      </c>
      <c r="Y14" s="8">
        <v>28</v>
      </c>
      <c r="Z14" s="77">
        <v>9</v>
      </c>
      <c r="AA14" s="8">
        <v>1</v>
      </c>
      <c r="AB14" s="9">
        <f t="shared" si="8"/>
        <v>142.85714285714286</v>
      </c>
      <c r="AC14" s="5">
        <f t="shared" si="9"/>
        <v>143</v>
      </c>
      <c r="AD14" s="31">
        <f>LARGE(CHOOSE({1,2,3,4}, N14,S14,X14,AC14),1)+LARGE(CHOOSE({1,2,3,4}, N14,S14,X14,AC14),2)+I14</f>
        <v>221</v>
      </c>
    </row>
    <row r="15" spans="1:30" ht="44.25" customHeight="1">
      <c r="A15" s="32">
        <v>12</v>
      </c>
      <c r="B15" s="16" t="s">
        <v>159</v>
      </c>
      <c r="C15" s="16" t="s">
        <v>168</v>
      </c>
      <c r="D15" s="16" t="s">
        <v>58</v>
      </c>
      <c r="E15" s="8">
        <v>21</v>
      </c>
      <c r="F15" s="74">
        <v>13</v>
      </c>
      <c r="G15" s="8">
        <v>0.5</v>
      </c>
      <c r="H15" s="9">
        <f t="shared" si="0"/>
        <v>42.857142857142854</v>
      </c>
      <c r="I15" s="5">
        <f t="shared" si="1"/>
        <v>43</v>
      </c>
      <c r="J15" s="8">
        <v>36</v>
      </c>
      <c r="K15" s="8">
        <v>17</v>
      </c>
      <c r="L15" s="33">
        <v>0.25</v>
      </c>
      <c r="M15" s="9">
        <f t="shared" si="2"/>
        <v>27.777777777777779</v>
      </c>
      <c r="N15" s="2">
        <f>ROUNDUP(M15,0)</f>
        <v>28</v>
      </c>
      <c r="O15" s="8">
        <v>23</v>
      </c>
      <c r="P15" s="77" t="s">
        <v>30</v>
      </c>
      <c r="Q15" s="74">
        <v>0.25</v>
      </c>
      <c r="R15" s="9">
        <v>0</v>
      </c>
      <c r="S15" s="5">
        <f t="shared" si="5"/>
        <v>0</v>
      </c>
      <c r="T15" s="8">
        <v>24</v>
      </c>
      <c r="U15" s="77">
        <v>13</v>
      </c>
      <c r="V15" s="8">
        <v>0.5</v>
      </c>
      <c r="W15" s="9">
        <f>200*(T15+1-U15)*V15/T15</f>
        <v>50</v>
      </c>
      <c r="X15" s="5">
        <f t="shared" si="7"/>
        <v>50</v>
      </c>
      <c r="Y15" s="8">
        <v>28</v>
      </c>
      <c r="Z15" s="77">
        <v>12</v>
      </c>
      <c r="AA15" s="8">
        <v>1</v>
      </c>
      <c r="AB15" s="9">
        <f t="shared" si="8"/>
        <v>121.42857142857143</v>
      </c>
      <c r="AC15" s="5">
        <f t="shared" si="9"/>
        <v>122</v>
      </c>
      <c r="AD15" s="31">
        <f>LARGE(CHOOSE({1,2,3,4}, N15,S15,X15,AC15),1)+LARGE(CHOOSE({1,2,3,4}, N15,S15,X15,AC15),2)+I15</f>
        <v>215</v>
      </c>
    </row>
    <row r="16" spans="1:30" ht="44.25" customHeight="1">
      <c r="A16" s="32">
        <v>13</v>
      </c>
      <c r="B16" s="7" t="s">
        <v>264</v>
      </c>
      <c r="C16" s="7" t="s">
        <v>47</v>
      </c>
      <c r="D16" s="7" t="s">
        <v>60</v>
      </c>
      <c r="E16" s="8">
        <v>21</v>
      </c>
      <c r="F16" s="8">
        <v>7</v>
      </c>
      <c r="G16" s="8">
        <v>0.5</v>
      </c>
      <c r="H16" s="9">
        <f t="shared" si="0"/>
        <v>71.428571428571431</v>
      </c>
      <c r="I16" s="5">
        <f t="shared" si="1"/>
        <v>72</v>
      </c>
      <c r="J16" s="33">
        <v>36</v>
      </c>
      <c r="K16" s="34">
        <v>5</v>
      </c>
      <c r="L16" s="33">
        <v>0.25</v>
      </c>
      <c r="M16" s="9">
        <f t="shared" si="2"/>
        <v>44.444444444444443</v>
      </c>
      <c r="N16" s="5">
        <f>ROUNDUP(M16,0)</f>
        <v>45</v>
      </c>
      <c r="O16" s="74">
        <v>23</v>
      </c>
      <c r="P16" s="77">
        <v>7</v>
      </c>
      <c r="Q16" s="74">
        <v>0.25</v>
      </c>
      <c r="R16" s="9">
        <f>200*(O16+1-P16)*Q16/O16</f>
        <v>36.956521739130437</v>
      </c>
      <c r="S16" s="5">
        <f t="shared" si="5"/>
        <v>37</v>
      </c>
      <c r="T16" s="8">
        <v>24</v>
      </c>
      <c r="U16" s="77">
        <v>2</v>
      </c>
      <c r="V16" s="8">
        <v>0.5</v>
      </c>
      <c r="W16" s="9">
        <f>200*(T16+1-U16)*V16/T16</f>
        <v>95.833333333333329</v>
      </c>
      <c r="X16" s="5">
        <f t="shared" si="7"/>
        <v>96</v>
      </c>
      <c r="Y16" s="8">
        <v>28</v>
      </c>
      <c r="Z16" s="77">
        <v>24</v>
      </c>
      <c r="AA16" s="8">
        <v>1</v>
      </c>
      <c r="AB16" s="33" t="s">
        <v>331</v>
      </c>
      <c r="AC16" s="5">
        <v>0</v>
      </c>
      <c r="AD16" s="31">
        <f>LARGE(CHOOSE({1,2,3,4}, N16,S16,X16,AC16),1)+LARGE(CHOOSE({1,2,3,4}, N16,S16,X16,AC16),2)+I16</f>
        <v>213</v>
      </c>
    </row>
    <row r="17" spans="1:30" ht="44.25" customHeight="1">
      <c r="A17" s="32">
        <v>14</v>
      </c>
      <c r="B17" s="16" t="s">
        <v>154</v>
      </c>
      <c r="C17" s="16" t="s">
        <v>180</v>
      </c>
      <c r="D17" s="16" t="s">
        <v>107</v>
      </c>
      <c r="E17" s="8">
        <v>21</v>
      </c>
      <c r="F17" s="74">
        <v>14</v>
      </c>
      <c r="G17" s="8">
        <v>0.5</v>
      </c>
      <c r="H17" s="9">
        <f t="shared" si="0"/>
        <v>38.095238095238095</v>
      </c>
      <c r="I17" s="5">
        <f t="shared" si="1"/>
        <v>39</v>
      </c>
      <c r="J17" s="33">
        <v>36</v>
      </c>
      <c r="K17" s="8">
        <v>20</v>
      </c>
      <c r="L17" s="33">
        <v>0.25</v>
      </c>
      <c r="M17" s="9">
        <f t="shared" si="2"/>
        <v>23.611111111111111</v>
      </c>
      <c r="N17" s="2">
        <v>0</v>
      </c>
      <c r="O17" s="74">
        <v>23</v>
      </c>
      <c r="P17" s="8">
        <v>18</v>
      </c>
      <c r="Q17" s="74">
        <v>0.25</v>
      </c>
      <c r="R17" s="9">
        <f>200*(O17+1-P17)*Q17/O17</f>
        <v>13.043478260869565</v>
      </c>
      <c r="S17" s="5">
        <f t="shared" si="5"/>
        <v>14</v>
      </c>
      <c r="T17" s="8">
        <v>24</v>
      </c>
      <c r="U17" s="77">
        <v>18</v>
      </c>
      <c r="V17" s="8">
        <v>0.5</v>
      </c>
      <c r="W17" s="9">
        <f>200*(T17+1-U17)*V17/T17</f>
        <v>29.166666666666668</v>
      </c>
      <c r="X17" s="5">
        <f t="shared" si="7"/>
        <v>30</v>
      </c>
      <c r="Y17" s="8">
        <v>28</v>
      </c>
      <c r="Z17" s="77">
        <v>13</v>
      </c>
      <c r="AA17" s="8">
        <v>1</v>
      </c>
      <c r="AB17" s="9">
        <f>200*(Y17+1-Z17)*AA17/Y17</f>
        <v>114.28571428571429</v>
      </c>
      <c r="AC17" s="5">
        <f t="shared" ref="AC17:AC59" si="10">ROUNDUP(AB17,0)</f>
        <v>115</v>
      </c>
      <c r="AD17" s="31">
        <f>LARGE(CHOOSE({1,2,3,4}, N17,S17,X17,AC17),1)+LARGE(CHOOSE({1,2,3,4}, N17,S17,X17,AC17),2)+I17</f>
        <v>184</v>
      </c>
    </row>
    <row r="18" spans="1:30" ht="44.25" customHeight="1">
      <c r="A18" s="32">
        <v>15</v>
      </c>
      <c r="B18" s="7" t="s">
        <v>25</v>
      </c>
      <c r="C18" s="7" t="s">
        <v>52</v>
      </c>
      <c r="D18" s="7" t="s">
        <v>59</v>
      </c>
      <c r="E18" s="8">
        <v>21</v>
      </c>
      <c r="F18" s="131" t="s">
        <v>30</v>
      </c>
      <c r="G18" s="8">
        <v>0.5</v>
      </c>
      <c r="H18" s="9">
        <v>0</v>
      </c>
      <c r="I18" s="5">
        <f t="shared" si="1"/>
        <v>0</v>
      </c>
      <c r="J18" s="33">
        <v>36</v>
      </c>
      <c r="K18" s="34" t="s">
        <v>30</v>
      </c>
      <c r="L18" s="33">
        <v>0.25</v>
      </c>
      <c r="M18" s="9">
        <v>0</v>
      </c>
      <c r="N18" s="5">
        <f t="shared" ref="N18:N53" si="11">ROUNDUP(M18,0)</f>
        <v>0</v>
      </c>
      <c r="O18" s="8">
        <v>23</v>
      </c>
      <c r="P18" s="77">
        <v>12</v>
      </c>
      <c r="Q18" s="74">
        <v>0.25</v>
      </c>
      <c r="R18" s="9">
        <f>200*(O18+1-P18)*Q18/O18</f>
        <v>26.086956521739129</v>
      </c>
      <c r="S18" s="5">
        <f t="shared" si="5"/>
        <v>27</v>
      </c>
      <c r="T18" s="8">
        <v>24</v>
      </c>
      <c r="U18" s="77" t="s">
        <v>30</v>
      </c>
      <c r="V18" s="8">
        <v>0.5</v>
      </c>
      <c r="W18" s="9">
        <v>0</v>
      </c>
      <c r="X18" s="5">
        <f t="shared" si="7"/>
        <v>0</v>
      </c>
      <c r="Y18" s="8">
        <v>28</v>
      </c>
      <c r="Z18" s="77">
        <v>8</v>
      </c>
      <c r="AA18" s="8">
        <v>1</v>
      </c>
      <c r="AB18" s="9">
        <f>200*(Y18+1-Z18)*AA18/Y18</f>
        <v>150</v>
      </c>
      <c r="AC18" s="5">
        <f t="shared" si="10"/>
        <v>150</v>
      </c>
      <c r="AD18" s="31">
        <f>LARGE(CHOOSE({1,2,3,4}, N18,S18,X18,AC18),1)+LARGE(CHOOSE({1,2,3,4}, N18,S18,X18,AC18),2)+I18</f>
        <v>177</v>
      </c>
    </row>
    <row r="19" spans="1:30" ht="44.25" customHeight="1">
      <c r="A19" s="32">
        <v>16</v>
      </c>
      <c r="B19" s="16" t="s">
        <v>158</v>
      </c>
      <c r="C19" s="16" t="s">
        <v>167</v>
      </c>
      <c r="D19" s="16" t="s">
        <v>107</v>
      </c>
      <c r="E19" s="8">
        <v>21</v>
      </c>
      <c r="F19" s="74">
        <v>17</v>
      </c>
      <c r="G19" s="8">
        <v>0.5</v>
      </c>
      <c r="H19" s="9">
        <f>200*(E19+1-F19)*G19/E19</f>
        <v>23.80952380952381</v>
      </c>
      <c r="I19" s="5">
        <f t="shared" si="1"/>
        <v>24</v>
      </c>
      <c r="J19" s="8">
        <v>36</v>
      </c>
      <c r="K19" s="8">
        <v>16</v>
      </c>
      <c r="L19" s="33">
        <v>0.25</v>
      </c>
      <c r="M19" s="9">
        <f>200*(J19+1-K19)*L19/J19</f>
        <v>29.166666666666668</v>
      </c>
      <c r="N19" s="2">
        <f t="shared" si="11"/>
        <v>30</v>
      </c>
      <c r="O19" s="8">
        <v>23</v>
      </c>
      <c r="P19" s="77" t="s">
        <v>30</v>
      </c>
      <c r="Q19" s="74">
        <v>0.25</v>
      </c>
      <c r="R19" s="9">
        <v>0</v>
      </c>
      <c r="S19" s="5">
        <f t="shared" si="5"/>
        <v>0</v>
      </c>
      <c r="T19" s="8">
        <v>24</v>
      </c>
      <c r="U19" s="77">
        <v>12</v>
      </c>
      <c r="V19" s="8">
        <v>0.5</v>
      </c>
      <c r="W19" s="9">
        <f>200*(T19+1-U19)*V19/T19</f>
        <v>54.166666666666664</v>
      </c>
      <c r="X19" s="5">
        <f t="shared" si="7"/>
        <v>55</v>
      </c>
      <c r="Y19" s="8">
        <v>28</v>
      </c>
      <c r="Z19" s="77" t="s">
        <v>30</v>
      </c>
      <c r="AA19" s="8">
        <v>1</v>
      </c>
      <c r="AB19" s="9">
        <v>0</v>
      </c>
      <c r="AC19" s="5">
        <f t="shared" si="10"/>
        <v>0</v>
      </c>
      <c r="AD19" s="31">
        <f>LARGE(CHOOSE({1,2,3,4}, N19,S19,X19,AC19),1)+LARGE(CHOOSE({1,2,3,4}, N19,S19,X19,AC19),2)+I19</f>
        <v>109</v>
      </c>
    </row>
    <row r="20" spans="1:30" ht="44.25" customHeight="1">
      <c r="A20" s="32">
        <v>17</v>
      </c>
      <c r="B20" s="16" t="s">
        <v>311</v>
      </c>
      <c r="C20" s="16" t="s">
        <v>336</v>
      </c>
      <c r="D20" s="16" t="s">
        <v>60</v>
      </c>
      <c r="E20" s="8">
        <v>21</v>
      </c>
      <c r="F20" s="131" t="s">
        <v>30</v>
      </c>
      <c r="G20" s="8">
        <v>0.5</v>
      </c>
      <c r="H20" s="9">
        <v>0</v>
      </c>
      <c r="I20" s="5">
        <f t="shared" si="1"/>
        <v>0</v>
      </c>
      <c r="J20" s="33">
        <v>36</v>
      </c>
      <c r="K20" s="34" t="s">
        <v>30</v>
      </c>
      <c r="L20" s="33">
        <v>0.25</v>
      </c>
      <c r="M20" s="9">
        <v>0</v>
      </c>
      <c r="N20" s="5">
        <f t="shared" si="11"/>
        <v>0</v>
      </c>
      <c r="O20" s="8">
        <v>23</v>
      </c>
      <c r="P20" s="77" t="s">
        <v>30</v>
      </c>
      <c r="Q20" s="74">
        <v>0.25</v>
      </c>
      <c r="R20" s="9">
        <v>0</v>
      </c>
      <c r="S20" s="5">
        <f t="shared" si="5"/>
        <v>0</v>
      </c>
      <c r="T20" s="8">
        <v>24</v>
      </c>
      <c r="U20" s="77" t="s">
        <v>30</v>
      </c>
      <c r="V20" s="8">
        <v>0.5</v>
      </c>
      <c r="W20" s="9">
        <v>0</v>
      </c>
      <c r="X20" s="5">
        <f t="shared" si="7"/>
        <v>0</v>
      </c>
      <c r="Y20" s="8">
        <v>28</v>
      </c>
      <c r="Z20" s="168" t="s">
        <v>312</v>
      </c>
      <c r="AA20" s="8">
        <v>1</v>
      </c>
      <c r="AB20" s="9">
        <f>200*(Y20+1-Z20)*AA20/Y20</f>
        <v>107.14285714285714</v>
      </c>
      <c r="AC20" s="5">
        <f t="shared" si="10"/>
        <v>108</v>
      </c>
      <c r="AD20" s="31">
        <f>LARGE(CHOOSE({1,2,3,4}, N20,S20,X20,AC20),1)+LARGE(CHOOSE({1,2,3,4}, N20,S20,X20,AC20),2)+I20</f>
        <v>108</v>
      </c>
    </row>
    <row r="21" spans="1:30" ht="44.25" customHeight="1">
      <c r="A21" s="32">
        <v>18</v>
      </c>
      <c r="B21" s="7" t="s">
        <v>137</v>
      </c>
      <c r="C21" s="7" t="s">
        <v>139</v>
      </c>
      <c r="D21" s="7" t="s">
        <v>138</v>
      </c>
      <c r="E21" s="8">
        <v>21</v>
      </c>
      <c r="F21" s="8">
        <v>16</v>
      </c>
      <c r="G21" s="8">
        <v>0.5</v>
      </c>
      <c r="H21" s="9">
        <f>200*(E21+1-F21)*G21/E21</f>
        <v>28.571428571428573</v>
      </c>
      <c r="I21" s="5">
        <f t="shared" si="1"/>
        <v>29</v>
      </c>
      <c r="J21" s="33">
        <v>36</v>
      </c>
      <c r="K21" s="34" t="s">
        <v>30</v>
      </c>
      <c r="L21" s="33">
        <v>0.25</v>
      </c>
      <c r="M21" s="9">
        <v>0</v>
      </c>
      <c r="N21" s="5">
        <f t="shared" si="11"/>
        <v>0</v>
      </c>
      <c r="O21" s="8">
        <v>23</v>
      </c>
      <c r="P21" s="77" t="s">
        <v>30</v>
      </c>
      <c r="Q21" s="74">
        <v>0.25</v>
      </c>
      <c r="R21" s="9">
        <v>0</v>
      </c>
      <c r="S21" s="5">
        <f t="shared" si="5"/>
        <v>0</v>
      </c>
      <c r="T21" s="8">
        <v>24</v>
      </c>
      <c r="U21" s="77">
        <v>7</v>
      </c>
      <c r="V21" s="8">
        <v>0.5</v>
      </c>
      <c r="W21" s="9">
        <f>200*(T21+1-U21)*V21/T21</f>
        <v>75</v>
      </c>
      <c r="X21" s="5">
        <f t="shared" si="7"/>
        <v>75</v>
      </c>
      <c r="Y21" s="8">
        <v>28</v>
      </c>
      <c r="Z21" s="77" t="s">
        <v>30</v>
      </c>
      <c r="AA21" s="8">
        <v>1</v>
      </c>
      <c r="AB21" s="9">
        <v>0</v>
      </c>
      <c r="AC21" s="5">
        <f t="shared" si="10"/>
        <v>0</v>
      </c>
      <c r="AD21" s="31">
        <f>LARGE(CHOOSE({1,2,3,4}, N21,S21,X21,AC21),1)+LARGE(CHOOSE({1,2,3,4}, N21,S21,X21,AC21),2)+I21</f>
        <v>104</v>
      </c>
    </row>
    <row r="22" spans="1:30" ht="44.25" customHeight="1">
      <c r="A22" s="32">
        <v>19</v>
      </c>
      <c r="B22" s="46" t="s">
        <v>24</v>
      </c>
      <c r="C22" s="46" t="s">
        <v>51</v>
      </c>
      <c r="D22" s="46" t="s">
        <v>59</v>
      </c>
      <c r="E22" s="8">
        <v>21</v>
      </c>
      <c r="F22" s="131" t="s">
        <v>30</v>
      </c>
      <c r="G22" s="8">
        <v>0.5</v>
      </c>
      <c r="H22" s="9">
        <v>0</v>
      </c>
      <c r="I22" s="5">
        <f t="shared" si="1"/>
        <v>0</v>
      </c>
      <c r="J22" s="33">
        <v>36</v>
      </c>
      <c r="K22" s="34">
        <v>13</v>
      </c>
      <c r="L22" s="33">
        <v>0.25</v>
      </c>
      <c r="M22" s="9">
        <f>200*(J22+1-K22)*L22/J22</f>
        <v>33.333333333333336</v>
      </c>
      <c r="N22" s="5">
        <f t="shared" si="11"/>
        <v>34</v>
      </c>
      <c r="O22" s="8">
        <v>23</v>
      </c>
      <c r="P22" s="77">
        <v>13</v>
      </c>
      <c r="Q22" s="74">
        <v>0.25</v>
      </c>
      <c r="R22" s="9">
        <f>200*(O22+1-P22)*Q22/O22</f>
        <v>23.913043478260871</v>
      </c>
      <c r="S22" s="5">
        <f t="shared" si="5"/>
        <v>24</v>
      </c>
      <c r="T22" s="8">
        <v>24</v>
      </c>
      <c r="U22" s="77">
        <v>9</v>
      </c>
      <c r="V22" s="8">
        <v>0.5</v>
      </c>
      <c r="W22" s="9">
        <f>200*(T22+1-U22)*V22/T22</f>
        <v>66.666666666666671</v>
      </c>
      <c r="X22" s="5">
        <f t="shared" si="7"/>
        <v>67</v>
      </c>
      <c r="Y22" s="8">
        <v>28</v>
      </c>
      <c r="Z22" s="77" t="s">
        <v>30</v>
      </c>
      <c r="AA22" s="8">
        <v>1</v>
      </c>
      <c r="AB22" s="9">
        <v>0</v>
      </c>
      <c r="AC22" s="5">
        <f t="shared" si="10"/>
        <v>0</v>
      </c>
      <c r="AD22" s="31">
        <f>LARGE(CHOOSE({1,2,3,4}, N22,S22,X22,AC22),1)+LARGE(CHOOSE({1,2,3,4}, N22,S22,X22,AC22),2)+I22</f>
        <v>101</v>
      </c>
    </row>
    <row r="23" spans="1:30" s="30" customFormat="1" ht="44.25" customHeight="1">
      <c r="A23" s="32">
        <v>20</v>
      </c>
      <c r="B23" s="16" t="s">
        <v>313</v>
      </c>
      <c r="C23" s="16" t="s">
        <v>337</v>
      </c>
      <c r="D23" s="16" t="s">
        <v>60</v>
      </c>
      <c r="E23" s="8">
        <v>21</v>
      </c>
      <c r="F23" s="131" t="s">
        <v>30</v>
      </c>
      <c r="G23" s="8">
        <v>0.5</v>
      </c>
      <c r="H23" s="9">
        <v>0</v>
      </c>
      <c r="I23" s="5">
        <f t="shared" si="1"/>
        <v>0</v>
      </c>
      <c r="J23" s="33">
        <v>36</v>
      </c>
      <c r="K23" s="34" t="s">
        <v>30</v>
      </c>
      <c r="L23" s="33">
        <v>0.25</v>
      </c>
      <c r="M23" s="9">
        <v>0</v>
      </c>
      <c r="N23" s="5">
        <f t="shared" si="11"/>
        <v>0</v>
      </c>
      <c r="O23" s="8">
        <v>23</v>
      </c>
      <c r="P23" s="77" t="s">
        <v>30</v>
      </c>
      <c r="Q23" s="74">
        <v>0.25</v>
      </c>
      <c r="R23" s="9">
        <v>0</v>
      </c>
      <c r="S23" s="5">
        <f t="shared" si="5"/>
        <v>0</v>
      </c>
      <c r="T23" s="8">
        <v>24</v>
      </c>
      <c r="U23" s="77" t="s">
        <v>30</v>
      </c>
      <c r="V23" s="8">
        <v>0.5</v>
      </c>
      <c r="W23" s="9">
        <v>0</v>
      </c>
      <c r="X23" s="5">
        <f t="shared" si="7"/>
        <v>0</v>
      </c>
      <c r="Y23" s="8">
        <v>28</v>
      </c>
      <c r="Z23" s="168" t="s">
        <v>314</v>
      </c>
      <c r="AA23" s="8">
        <v>1</v>
      </c>
      <c r="AB23" s="9">
        <f>200*(Y23+1-Z23)*AA23/Y23</f>
        <v>100</v>
      </c>
      <c r="AC23" s="5">
        <f t="shared" si="10"/>
        <v>100</v>
      </c>
      <c r="AD23" s="31">
        <f>LARGE(CHOOSE({1,2,3,4}, N23,S23,X23,AC23),1)+LARGE(CHOOSE({1,2,3,4}, N23,S23,X23,AC23),2)+I23</f>
        <v>100</v>
      </c>
    </row>
    <row r="24" spans="1:30" ht="44.25" customHeight="1">
      <c r="A24" s="32">
        <v>21</v>
      </c>
      <c r="B24" s="7" t="s">
        <v>211</v>
      </c>
      <c r="C24" s="7" t="s">
        <v>212</v>
      </c>
      <c r="D24" s="7" t="s">
        <v>58</v>
      </c>
      <c r="E24" s="8">
        <v>21</v>
      </c>
      <c r="F24" s="8">
        <v>15</v>
      </c>
      <c r="G24" s="8">
        <v>0.5</v>
      </c>
      <c r="H24" s="9">
        <f>200*(E24+1-F24)*G24/E24</f>
        <v>33.333333333333336</v>
      </c>
      <c r="I24" s="5">
        <f t="shared" si="1"/>
        <v>34</v>
      </c>
      <c r="J24" s="33">
        <v>36</v>
      </c>
      <c r="K24" s="34" t="s">
        <v>30</v>
      </c>
      <c r="L24" s="33">
        <v>0.25</v>
      </c>
      <c r="M24" s="9">
        <v>0</v>
      </c>
      <c r="N24" s="5">
        <f t="shared" si="11"/>
        <v>0</v>
      </c>
      <c r="O24" s="8">
        <v>23</v>
      </c>
      <c r="P24" s="77" t="s">
        <v>30</v>
      </c>
      <c r="Q24" s="74">
        <v>0.25</v>
      </c>
      <c r="R24" s="9">
        <v>0</v>
      </c>
      <c r="S24" s="5">
        <f t="shared" si="5"/>
        <v>0</v>
      </c>
      <c r="T24" s="8">
        <v>24</v>
      </c>
      <c r="U24" s="8">
        <v>11</v>
      </c>
      <c r="V24" s="8">
        <v>0.5</v>
      </c>
      <c r="W24" s="9">
        <f>200*(T24+1-U24)*V24/T24</f>
        <v>58.333333333333336</v>
      </c>
      <c r="X24" s="5">
        <f t="shared" si="7"/>
        <v>59</v>
      </c>
      <c r="Y24" s="8">
        <v>28</v>
      </c>
      <c r="Z24" s="77" t="s">
        <v>30</v>
      </c>
      <c r="AA24" s="8">
        <v>1</v>
      </c>
      <c r="AB24" s="9">
        <v>0</v>
      </c>
      <c r="AC24" s="5">
        <f t="shared" si="10"/>
        <v>0</v>
      </c>
      <c r="AD24" s="31">
        <f>LARGE(CHOOSE({1,2,3,4}, N24,S24,X24,AC24),1)+LARGE(CHOOSE({1,2,3,4}, N24,S24,X24,AC24),2)+I24</f>
        <v>93</v>
      </c>
    </row>
    <row r="25" spans="1:30" ht="44.25" customHeight="1">
      <c r="A25" s="32">
        <v>22</v>
      </c>
      <c r="B25" s="16" t="s">
        <v>315</v>
      </c>
      <c r="C25" s="16" t="s">
        <v>338</v>
      </c>
      <c r="D25" s="16" t="s">
        <v>116</v>
      </c>
      <c r="E25" s="8">
        <v>21</v>
      </c>
      <c r="F25" s="131" t="s">
        <v>30</v>
      </c>
      <c r="G25" s="8">
        <v>0.5</v>
      </c>
      <c r="H25" s="9">
        <v>0</v>
      </c>
      <c r="I25" s="5">
        <f t="shared" si="1"/>
        <v>0</v>
      </c>
      <c r="J25" s="33">
        <v>36</v>
      </c>
      <c r="K25" s="34" t="s">
        <v>30</v>
      </c>
      <c r="L25" s="33">
        <v>0.25</v>
      </c>
      <c r="M25" s="9">
        <v>0</v>
      </c>
      <c r="N25" s="5">
        <f t="shared" si="11"/>
        <v>0</v>
      </c>
      <c r="O25" s="8">
        <v>23</v>
      </c>
      <c r="P25" s="77" t="s">
        <v>30</v>
      </c>
      <c r="Q25" s="74">
        <v>0.25</v>
      </c>
      <c r="R25" s="9">
        <v>0</v>
      </c>
      <c r="S25" s="5">
        <f t="shared" si="5"/>
        <v>0</v>
      </c>
      <c r="T25" s="8">
        <v>24</v>
      </c>
      <c r="U25" s="77" t="s">
        <v>30</v>
      </c>
      <c r="V25" s="8">
        <v>0.5</v>
      </c>
      <c r="W25" s="9">
        <v>0</v>
      </c>
      <c r="X25" s="5">
        <f t="shared" si="7"/>
        <v>0</v>
      </c>
      <c r="Y25" s="8">
        <v>28</v>
      </c>
      <c r="Z25" s="168" t="s">
        <v>316</v>
      </c>
      <c r="AA25" s="8">
        <v>1</v>
      </c>
      <c r="AB25" s="9">
        <f>200*(Y25+1-Z25)*AA25/Y25</f>
        <v>92.857142857142861</v>
      </c>
      <c r="AC25" s="5">
        <f t="shared" si="10"/>
        <v>93</v>
      </c>
      <c r="AD25" s="31">
        <f>LARGE(CHOOSE({1,2,3,4}, N25,S25,X25,AC25),1)+LARGE(CHOOSE({1,2,3,4}, N25,S25,X25,AC25),2)+I25</f>
        <v>93</v>
      </c>
    </row>
    <row r="26" spans="1:30" ht="44.25" customHeight="1">
      <c r="A26" s="32">
        <v>23</v>
      </c>
      <c r="B26" s="7" t="s">
        <v>19</v>
      </c>
      <c r="C26" s="7" t="s">
        <v>45</v>
      </c>
      <c r="D26" s="7" t="s">
        <v>58</v>
      </c>
      <c r="E26" s="8">
        <v>21</v>
      </c>
      <c r="F26" s="131" t="s">
        <v>30</v>
      </c>
      <c r="G26" s="8">
        <v>0.5</v>
      </c>
      <c r="H26" s="9">
        <v>0</v>
      </c>
      <c r="I26" s="5">
        <f t="shared" si="1"/>
        <v>0</v>
      </c>
      <c r="J26" s="33">
        <v>36</v>
      </c>
      <c r="K26" s="34">
        <v>4</v>
      </c>
      <c r="L26" s="33">
        <v>0.25</v>
      </c>
      <c r="M26" s="9">
        <f>200*(J26+1-K26)*L26/J26</f>
        <v>45.833333333333336</v>
      </c>
      <c r="N26" s="5">
        <f t="shared" si="11"/>
        <v>46</v>
      </c>
      <c r="O26" s="74">
        <v>23</v>
      </c>
      <c r="P26" s="77">
        <v>4</v>
      </c>
      <c r="Q26" s="74">
        <v>0.25</v>
      </c>
      <c r="R26" s="9">
        <f>200*(O26+1-P26)*Q26/O26</f>
        <v>43.478260869565219</v>
      </c>
      <c r="S26" s="5">
        <f t="shared" si="5"/>
        <v>44</v>
      </c>
      <c r="T26" s="8">
        <v>24</v>
      </c>
      <c r="U26" s="77" t="s">
        <v>30</v>
      </c>
      <c r="V26" s="8">
        <v>0.5</v>
      </c>
      <c r="W26" s="9">
        <v>0</v>
      </c>
      <c r="X26" s="5">
        <f t="shared" si="7"/>
        <v>0</v>
      </c>
      <c r="Y26" s="8">
        <v>28</v>
      </c>
      <c r="Z26" s="77" t="s">
        <v>30</v>
      </c>
      <c r="AA26" s="8">
        <v>1</v>
      </c>
      <c r="AB26" s="9">
        <v>0</v>
      </c>
      <c r="AC26" s="5">
        <f t="shared" si="10"/>
        <v>0</v>
      </c>
      <c r="AD26" s="31">
        <f>LARGE(CHOOSE({1,2,3,4}, N26,S26,X26,AC26),1)+LARGE(CHOOSE({1,2,3,4}, N26,S26,X26,AC26),2)+I26</f>
        <v>90</v>
      </c>
    </row>
    <row r="27" spans="1:30" ht="44.25" customHeight="1">
      <c r="A27" s="32">
        <v>24</v>
      </c>
      <c r="B27" s="16" t="s">
        <v>317</v>
      </c>
      <c r="C27" s="16" t="s">
        <v>339</v>
      </c>
      <c r="D27" s="16" t="s">
        <v>60</v>
      </c>
      <c r="E27" s="8">
        <v>21</v>
      </c>
      <c r="F27" s="131" t="s">
        <v>30</v>
      </c>
      <c r="G27" s="8">
        <v>0.5</v>
      </c>
      <c r="H27" s="9">
        <v>0</v>
      </c>
      <c r="I27" s="5">
        <f t="shared" si="1"/>
        <v>0</v>
      </c>
      <c r="J27" s="33">
        <v>36</v>
      </c>
      <c r="K27" s="34" t="s">
        <v>30</v>
      </c>
      <c r="L27" s="33">
        <v>0.25</v>
      </c>
      <c r="M27" s="9">
        <v>0</v>
      </c>
      <c r="N27" s="5">
        <f t="shared" si="11"/>
        <v>0</v>
      </c>
      <c r="O27" s="8">
        <v>23</v>
      </c>
      <c r="P27" s="77" t="s">
        <v>30</v>
      </c>
      <c r="Q27" s="74">
        <v>0.25</v>
      </c>
      <c r="R27" s="9">
        <v>0</v>
      </c>
      <c r="S27" s="5">
        <f t="shared" si="5"/>
        <v>0</v>
      </c>
      <c r="T27" s="8">
        <v>24</v>
      </c>
      <c r="U27" s="77" t="s">
        <v>30</v>
      </c>
      <c r="V27" s="8">
        <v>0.5</v>
      </c>
      <c r="W27" s="9">
        <v>0</v>
      </c>
      <c r="X27" s="5">
        <f t="shared" si="7"/>
        <v>0</v>
      </c>
      <c r="Y27" s="8">
        <v>28</v>
      </c>
      <c r="Z27" s="168" t="s">
        <v>318</v>
      </c>
      <c r="AA27" s="8">
        <v>1</v>
      </c>
      <c r="AB27" s="9">
        <f>200*(Y27+1-Z27)*AA27/Y27</f>
        <v>85.714285714285708</v>
      </c>
      <c r="AC27" s="5">
        <f t="shared" si="10"/>
        <v>86</v>
      </c>
      <c r="AD27" s="31">
        <f>LARGE(CHOOSE({1,2,3,4}, N27,S27,X27,AC27),1)+LARGE(CHOOSE({1,2,3,4}, N27,S27,X27,AC27),2)+I27</f>
        <v>86</v>
      </c>
    </row>
    <row r="28" spans="1:30" ht="44.25" customHeight="1">
      <c r="A28" s="32">
        <v>25</v>
      </c>
      <c r="B28" s="16" t="s">
        <v>319</v>
      </c>
      <c r="C28" s="16" t="s">
        <v>340</v>
      </c>
      <c r="D28" s="16" t="s">
        <v>341</v>
      </c>
      <c r="E28" s="8">
        <v>21</v>
      </c>
      <c r="F28" s="131" t="s">
        <v>30</v>
      </c>
      <c r="G28" s="8">
        <v>0.5</v>
      </c>
      <c r="H28" s="9">
        <v>0</v>
      </c>
      <c r="I28" s="5">
        <f t="shared" si="1"/>
        <v>0</v>
      </c>
      <c r="J28" s="33">
        <v>36</v>
      </c>
      <c r="K28" s="34" t="s">
        <v>30</v>
      </c>
      <c r="L28" s="33">
        <v>0.25</v>
      </c>
      <c r="M28" s="9">
        <v>0</v>
      </c>
      <c r="N28" s="5">
        <f t="shared" si="11"/>
        <v>0</v>
      </c>
      <c r="O28" s="8">
        <v>23</v>
      </c>
      <c r="P28" s="77" t="s">
        <v>30</v>
      </c>
      <c r="Q28" s="74">
        <v>0.25</v>
      </c>
      <c r="R28" s="9">
        <v>0</v>
      </c>
      <c r="S28" s="5">
        <f t="shared" si="5"/>
        <v>0</v>
      </c>
      <c r="T28" s="8">
        <v>24</v>
      </c>
      <c r="U28" s="77" t="s">
        <v>30</v>
      </c>
      <c r="V28" s="8">
        <v>0.5</v>
      </c>
      <c r="W28" s="9">
        <v>0</v>
      </c>
      <c r="X28" s="5">
        <f t="shared" si="7"/>
        <v>0</v>
      </c>
      <c r="Y28" s="8">
        <v>28</v>
      </c>
      <c r="Z28" s="168" t="s">
        <v>320</v>
      </c>
      <c r="AA28" s="8">
        <v>1</v>
      </c>
      <c r="AB28" s="9">
        <f>200*(Y28+1-Z28)*AA28/Y28</f>
        <v>78.571428571428569</v>
      </c>
      <c r="AC28" s="5">
        <f t="shared" si="10"/>
        <v>79</v>
      </c>
      <c r="AD28" s="31">
        <f>LARGE(CHOOSE({1,2,3,4}, N28,S28,X28,AC28),1)+LARGE(CHOOSE({1,2,3,4}, N28,S28,X28,AC28),2)+I28</f>
        <v>79</v>
      </c>
    </row>
    <row r="29" spans="1:30" ht="44.25" customHeight="1">
      <c r="A29" s="32">
        <v>26</v>
      </c>
      <c r="B29" s="16" t="s">
        <v>129</v>
      </c>
      <c r="C29" s="16" t="s">
        <v>166</v>
      </c>
      <c r="D29" s="16" t="s">
        <v>107</v>
      </c>
      <c r="E29" s="8">
        <v>21</v>
      </c>
      <c r="F29" s="131" t="s">
        <v>30</v>
      </c>
      <c r="G29" s="8">
        <v>0.5</v>
      </c>
      <c r="H29" s="9">
        <v>0</v>
      </c>
      <c r="I29" s="5">
        <f t="shared" si="1"/>
        <v>0</v>
      </c>
      <c r="J29" s="8">
        <v>36</v>
      </c>
      <c r="K29" s="8">
        <v>14</v>
      </c>
      <c r="L29" s="33">
        <v>0.25</v>
      </c>
      <c r="M29" s="9">
        <f>200*(J29+1-K29)*L29/J29</f>
        <v>31.944444444444443</v>
      </c>
      <c r="N29" s="2">
        <f t="shared" si="11"/>
        <v>32</v>
      </c>
      <c r="O29" s="8">
        <v>23</v>
      </c>
      <c r="P29" s="77" t="s">
        <v>30</v>
      </c>
      <c r="Q29" s="74">
        <v>0.25</v>
      </c>
      <c r="R29" s="9">
        <v>0</v>
      </c>
      <c r="S29" s="5">
        <f t="shared" si="5"/>
        <v>0</v>
      </c>
      <c r="T29" s="8">
        <v>24</v>
      </c>
      <c r="U29" s="77">
        <v>14</v>
      </c>
      <c r="V29" s="8">
        <v>0.5</v>
      </c>
      <c r="W29" s="9">
        <f>200*(T29+1-U29)*V29/T29</f>
        <v>45.833333333333336</v>
      </c>
      <c r="X29" s="5">
        <f t="shared" si="7"/>
        <v>46</v>
      </c>
      <c r="Y29" s="8">
        <v>28</v>
      </c>
      <c r="Z29" s="77" t="s">
        <v>30</v>
      </c>
      <c r="AA29" s="8">
        <v>1</v>
      </c>
      <c r="AB29" s="9">
        <v>0</v>
      </c>
      <c r="AC29" s="5">
        <f t="shared" si="10"/>
        <v>0</v>
      </c>
      <c r="AD29" s="31">
        <f>LARGE(CHOOSE({1,2,3,4}, N29,S29,X29,AC29),1)+LARGE(CHOOSE({1,2,3,4}, N29,S29,X29,AC29),2)+I29</f>
        <v>78</v>
      </c>
    </row>
    <row r="30" spans="1:30" ht="44.25" customHeight="1">
      <c r="A30" s="32">
        <v>27</v>
      </c>
      <c r="B30" s="16" t="s">
        <v>321</v>
      </c>
      <c r="C30" s="16" t="s">
        <v>342</v>
      </c>
      <c r="D30" s="16" t="s">
        <v>60</v>
      </c>
      <c r="E30" s="8">
        <v>21</v>
      </c>
      <c r="F30" s="131" t="s">
        <v>30</v>
      </c>
      <c r="G30" s="8">
        <v>0.5</v>
      </c>
      <c r="H30" s="9">
        <v>0</v>
      </c>
      <c r="I30" s="5">
        <f t="shared" si="1"/>
        <v>0</v>
      </c>
      <c r="J30" s="33">
        <v>36</v>
      </c>
      <c r="K30" s="34" t="s">
        <v>30</v>
      </c>
      <c r="L30" s="33">
        <v>0.25</v>
      </c>
      <c r="M30" s="9">
        <v>0</v>
      </c>
      <c r="N30" s="5">
        <f t="shared" si="11"/>
        <v>0</v>
      </c>
      <c r="O30" s="8">
        <v>23</v>
      </c>
      <c r="P30" s="77" t="s">
        <v>30</v>
      </c>
      <c r="Q30" s="74">
        <v>0.25</v>
      </c>
      <c r="R30" s="9">
        <v>0</v>
      </c>
      <c r="S30" s="5">
        <f t="shared" si="5"/>
        <v>0</v>
      </c>
      <c r="T30" s="8">
        <v>24</v>
      </c>
      <c r="U30" s="77" t="s">
        <v>30</v>
      </c>
      <c r="V30" s="8">
        <v>0.5</v>
      </c>
      <c r="W30" s="9">
        <v>0</v>
      </c>
      <c r="X30" s="5">
        <f t="shared" si="7"/>
        <v>0</v>
      </c>
      <c r="Y30" s="8">
        <v>28</v>
      </c>
      <c r="Z30" s="168" t="s">
        <v>322</v>
      </c>
      <c r="AA30" s="8">
        <v>1</v>
      </c>
      <c r="AB30" s="9">
        <f>200*(Y30+1-Z30)*AA30/Y30</f>
        <v>71.428571428571431</v>
      </c>
      <c r="AC30" s="5">
        <f t="shared" si="10"/>
        <v>72</v>
      </c>
      <c r="AD30" s="31">
        <f>LARGE(CHOOSE({1,2,3,4}, N30,S30,X30,AC30),1)+LARGE(CHOOSE({1,2,3,4}, N30,S30,X30,AC30),2)+I30</f>
        <v>72</v>
      </c>
    </row>
    <row r="31" spans="1:30" ht="44.25" customHeight="1">
      <c r="A31" s="32">
        <v>28</v>
      </c>
      <c r="B31" s="7" t="s">
        <v>112</v>
      </c>
      <c r="C31" s="7" t="s">
        <v>113</v>
      </c>
      <c r="D31" s="7" t="s">
        <v>114</v>
      </c>
      <c r="E31" s="8">
        <v>21</v>
      </c>
      <c r="F31" s="131" t="s">
        <v>30</v>
      </c>
      <c r="G31" s="8">
        <v>0.5</v>
      </c>
      <c r="H31" s="9">
        <v>0</v>
      </c>
      <c r="I31" s="5">
        <f t="shared" si="1"/>
        <v>0</v>
      </c>
      <c r="J31" s="33">
        <v>36</v>
      </c>
      <c r="K31" s="8">
        <v>18</v>
      </c>
      <c r="L31" s="33">
        <v>0.25</v>
      </c>
      <c r="M31" s="9">
        <f>200*(J31+1-K31)*L31/J31</f>
        <v>26.388888888888889</v>
      </c>
      <c r="N31" s="2">
        <f t="shared" si="11"/>
        <v>27</v>
      </c>
      <c r="O31" s="74">
        <v>23</v>
      </c>
      <c r="P31" s="77" t="s">
        <v>30</v>
      </c>
      <c r="Q31" s="74">
        <v>0.25</v>
      </c>
      <c r="R31" s="9">
        <v>0</v>
      </c>
      <c r="S31" s="5">
        <f t="shared" si="5"/>
        <v>0</v>
      </c>
      <c r="T31" s="8">
        <v>24</v>
      </c>
      <c r="U31" s="77">
        <v>15</v>
      </c>
      <c r="V31" s="8">
        <v>0.5</v>
      </c>
      <c r="W31" s="9">
        <f>200*(T31+1-U31)*V31/T31</f>
        <v>41.666666666666664</v>
      </c>
      <c r="X31" s="5">
        <f t="shared" si="7"/>
        <v>42</v>
      </c>
      <c r="Y31" s="8">
        <v>28</v>
      </c>
      <c r="Z31" s="77" t="s">
        <v>30</v>
      </c>
      <c r="AA31" s="8">
        <v>1</v>
      </c>
      <c r="AB31" s="9">
        <v>0</v>
      </c>
      <c r="AC31" s="5">
        <f t="shared" si="10"/>
        <v>0</v>
      </c>
      <c r="AD31" s="31">
        <f>LARGE(CHOOSE({1,2,3,4}, N31,S31,X31,AC31),1)+LARGE(CHOOSE({1,2,3,4}, N31,S31,X31,AC31),2)+I31</f>
        <v>69</v>
      </c>
    </row>
    <row r="32" spans="1:30" ht="44.25" customHeight="1">
      <c r="A32" s="32">
        <v>29</v>
      </c>
      <c r="B32" s="16" t="s">
        <v>323</v>
      </c>
      <c r="C32" s="16" t="s">
        <v>343</v>
      </c>
      <c r="D32" s="16" t="s">
        <v>60</v>
      </c>
      <c r="E32" s="8">
        <v>21</v>
      </c>
      <c r="F32" s="131" t="s">
        <v>30</v>
      </c>
      <c r="G32" s="8">
        <v>0.5</v>
      </c>
      <c r="H32" s="9">
        <v>0</v>
      </c>
      <c r="I32" s="5">
        <f t="shared" si="1"/>
        <v>0</v>
      </c>
      <c r="J32" s="33">
        <v>36</v>
      </c>
      <c r="K32" s="34" t="s">
        <v>30</v>
      </c>
      <c r="L32" s="33">
        <v>0.25</v>
      </c>
      <c r="M32" s="9">
        <v>0</v>
      </c>
      <c r="N32" s="5">
        <f t="shared" si="11"/>
        <v>0</v>
      </c>
      <c r="O32" s="8">
        <v>23</v>
      </c>
      <c r="P32" s="77" t="s">
        <v>30</v>
      </c>
      <c r="Q32" s="74">
        <v>0.25</v>
      </c>
      <c r="R32" s="9">
        <v>0</v>
      </c>
      <c r="S32" s="5">
        <f t="shared" si="5"/>
        <v>0</v>
      </c>
      <c r="T32" s="8">
        <v>24</v>
      </c>
      <c r="U32" s="77" t="s">
        <v>30</v>
      </c>
      <c r="V32" s="8">
        <v>0.5</v>
      </c>
      <c r="W32" s="9">
        <v>0</v>
      </c>
      <c r="X32" s="5">
        <f t="shared" si="7"/>
        <v>0</v>
      </c>
      <c r="Y32" s="8">
        <v>28</v>
      </c>
      <c r="Z32" s="168" t="s">
        <v>324</v>
      </c>
      <c r="AA32" s="8">
        <v>1</v>
      </c>
      <c r="AB32" s="9">
        <f>200*(Y32+1-Z32)*AA32/Y32</f>
        <v>64.285714285714292</v>
      </c>
      <c r="AC32" s="5">
        <f t="shared" si="10"/>
        <v>65</v>
      </c>
      <c r="AD32" s="31">
        <f>LARGE(CHOOSE({1,2,3,4}, N32,S32,X32,AC32),1)+LARGE(CHOOSE({1,2,3,4}, N32,S32,X32,AC32),2)+I32</f>
        <v>65</v>
      </c>
    </row>
    <row r="33" spans="1:30" ht="44.25" customHeight="1">
      <c r="A33" s="32">
        <v>30</v>
      </c>
      <c r="B33" s="16" t="s">
        <v>325</v>
      </c>
      <c r="C33" s="16" t="s">
        <v>344</v>
      </c>
      <c r="D33" s="16" t="s">
        <v>60</v>
      </c>
      <c r="E33" s="8">
        <v>21</v>
      </c>
      <c r="F33" s="131" t="s">
        <v>30</v>
      </c>
      <c r="G33" s="8">
        <v>0.5</v>
      </c>
      <c r="H33" s="9">
        <v>0</v>
      </c>
      <c r="I33" s="5">
        <f t="shared" si="1"/>
        <v>0</v>
      </c>
      <c r="J33" s="33">
        <v>36</v>
      </c>
      <c r="K33" s="34" t="s">
        <v>30</v>
      </c>
      <c r="L33" s="33">
        <v>0.25</v>
      </c>
      <c r="M33" s="9">
        <v>0</v>
      </c>
      <c r="N33" s="5">
        <f t="shared" si="11"/>
        <v>0</v>
      </c>
      <c r="O33" s="8">
        <v>23</v>
      </c>
      <c r="P33" s="77" t="s">
        <v>30</v>
      </c>
      <c r="Q33" s="74">
        <v>0.25</v>
      </c>
      <c r="R33" s="9">
        <v>0</v>
      </c>
      <c r="S33" s="5">
        <f t="shared" si="5"/>
        <v>0</v>
      </c>
      <c r="T33" s="8">
        <v>24</v>
      </c>
      <c r="U33" s="77" t="s">
        <v>30</v>
      </c>
      <c r="V33" s="8">
        <v>0.5</v>
      </c>
      <c r="W33" s="9">
        <v>0</v>
      </c>
      <c r="X33" s="5">
        <f t="shared" si="7"/>
        <v>0</v>
      </c>
      <c r="Y33" s="8">
        <v>28</v>
      </c>
      <c r="Z33" s="168" t="s">
        <v>326</v>
      </c>
      <c r="AA33" s="8">
        <v>1</v>
      </c>
      <c r="AB33" s="9">
        <f>200*(Y33+1-Z33)*AA33/Y33</f>
        <v>57.142857142857146</v>
      </c>
      <c r="AC33" s="5">
        <f t="shared" si="10"/>
        <v>58</v>
      </c>
      <c r="AD33" s="31">
        <f>LARGE(CHOOSE({1,2,3,4}, N33,S33,X33,AC33),1)+LARGE(CHOOSE({1,2,3,4}, N33,S33,X33,AC33),2)+I33</f>
        <v>58</v>
      </c>
    </row>
    <row r="34" spans="1:30" ht="44.25" customHeight="1">
      <c r="A34" s="32">
        <v>31</v>
      </c>
      <c r="B34" s="7" t="s">
        <v>110</v>
      </c>
      <c r="C34" s="7" t="s">
        <v>111</v>
      </c>
      <c r="D34" s="7" t="s">
        <v>58</v>
      </c>
      <c r="E34" s="8">
        <v>21</v>
      </c>
      <c r="F34" s="131" t="s">
        <v>30</v>
      </c>
      <c r="G34" s="8">
        <v>0.5</v>
      </c>
      <c r="H34" s="9">
        <v>0</v>
      </c>
      <c r="I34" s="5">
        <f t="shared" si="1"/>
        <v>0</v>
      </c>
      <c r="J34" s="33">
        <v>36</v>
      </c>
      <c r="K34" s="8">
        <v>11</v>
      </c>
      <c r="L34" s="33">
        <v>0.25</v>
      </c>
      <c r="M34" s="9">
        <f>200*(J34+1-K34)*L34/J34</f>
        <v>36.111111111111114</v>
      </c>
      <c r="N34" s="2">
        <f t="shared" si="11"/>
        <v>37</v>
      </c>
      <c r="O34" s="74">
        <v>23</v>
      </c>
      <c r="P34" s="77">
        <v>16</v>
      </c>
      <c r="Q34" s="74">
        <v>0.25</v>
      </c>
      <c r="R34" s="9">
        <f>200*(O34+1-P34)*Q34/O34</f>
        <v>17.391304347826086</v>
      </c>
      <c r="S34" s="5">
        <f t="shared" si="5"/>
        <v>18</v>
      </c>
      <c r="T34" s="8">
        <v>24</v>
      </c>
      <c r="U34" s="77" t="s">
        <v>30</v>
      </c>
      <c r="V34" s="8">
        <v>0.5</v>
      </c>
      <c r="W34" s="9">
        <v>0</v>
      </c>
      <c r="X34" s="5">
        <f t="shared" si="7"/>
        <v>0</v>
      </c>
      <c r="Y34" s="8">
        <v>28</v>
      </c>
      <c r="Z34" s="77" t="s">
        <v>30</v>
      </c>
      <c r="AA34" s="8">
        <v>1</v>
      </c>
      <c r="AB34" s="9">
        <v>0</v>
      </c>
      <c r="AC34" s="5">
        <f t="shared" si="10"/>
        <v>0</v>
      </c>
      <c r="AD34" s="31">
        <f>LARGE(CHOOSE({1,2,3,4}, N34,S34,X34,AC34),1)+LARGE(CHOOSE({1,2,3,4}, N34,S34,X34,AC34),2)+I34</f>
        <v>55</v>
      </c>
    </row>
    <row r="35" spans="1:30" ht="44.25" customHeight="1">
      <c r="A35" s="32">
        <v>32</v>
      </c>
      <c r="B35" s="16" t="s">
        <v>215</v>
      </c>
      <c r="C35" s="16" t="s">
        <v>216</v>
      </c>
      <c r="D35" s="16" t="s">
        <v>58</v>
      </c>
      <c r="E35" s="8">
        <v>21</v>
      </c>
      <c r="F35" s="74">
        <v>18</v>
      </c>
      <c r="G35" s="8">
        <v>0.5</v>
      </c>
      <c r="H35" s="9">
        <f>200*(E35+1-F35)*G35/E35</f>
        <v>19.047619047619047</v>
      </c>
      <c r="I35" s="5">
        <f t="shared" si="1"/>
        <v>20</v>
      </c>
      <c r="J35" s="33">
        <v>36</v>
      </c>
      <c r="K35" s="34" t="s">
        <v>30</v>
      </c>
      <c r="L35" s="33">
        <v>0.25</v>
      </c>
      <c r="M35" s="9">
        <v>0</v>
      </c>
      <c r="N35" s="5">
        <f t="shared" si="11"/>
        <v>0</v>
      </c>
      <c r="O35" s="8">
        <v>23</v>
      </c>
      <c r="P35" s="77" t="s">
        <v>30</v>
      </c>
      <c r="Q35" s="74">
        <v>0.25</v>
      </c>
      <c r="R35" s="9">
        <v>0</v>
      </c>
      <c r="S35" s="5">
        <f t="shared" si="5"/>
        <v>0</v>
      </c>
      <c r="T35" s="8">
        <v>24</v>
      </c>
      <c r="U35" s="8">
        <v>17</v>
      </c>
      <c r="V35" s="8">
        <v>0.5</v>
      </c>
      <c r="W35" s="9">
        <f>200*(T35+1-U35)*V35/T35</f>
        <v>33.333333333333336</v>
      </c>
      <c r="X35" s="5">
        <f t="shared" si="7"/>
        <v>34</v>
      </c>
      <c r="Y35" s="8">
        <v>28</v>
      </c>
      <c r="Z35" s="77" t="s">
        <v>30</v>
      </c>
      <c r="AA35" s="8">
        <v>1</v>
      </c>
      <c r="AB35" s="9">
        <v>0</v>
      </c>
      <c r="AC35" s="5">
        <f t="shared" si="10"/>
        <v>0</v>
      </c>
      <c r="AD35" s="31">
        <f>LARGE(CHOOSE({1,2,3,4}, N35,S35,X35,AC35),1)+LARGE(CHOOSE({1,2,3,4}, N35,S35,X35,AC35),2)+I35</f>
        <v>54</v>
      </c>
    </row>
    <row r="36" spans="1:30" ht="44.25" customHeight="1">
      <c r="A36" s="32">
        <v>33</v>
      </c>
      <c r="B36" s="7" t="s">
        <v>265</v>
      </c>
      <c r="C36" s="7" t="s">
        <v>269</v>
      </c>
      <c r="D36" s="7" t="s">
        <v>266</v>
      </c>
      <c r="E36" s="8">
        <v>21</v>
      </c>
      <c r="F36" s="8">
        <v>11</v>
      </c>
      <c r="G36" s="8">
        <v>0.5</v>
      </c>
      <c r="H36" s="9">
        <f>200*(E36+1-F36)*G36/E36</f>
        <v>52.38095238095238</v>
      </c>
      <c r="I36" s="5">
        <f t="shared" ref="I36:I61" si="12">ROUNDUP(H36,0)</f>
        <v>53</v>
      </c>
      <c r="J36" s="33">
        <v>36</v>
      </c>
      <c r="K36" s="34" t="s">
        <v>30</v>
      </c>
      <c r="L36" s="33">
        <v>0.25</v>
      </c>
      <c r="M36" s="9">
        <v>0</v>
      </c>
      <c r="N36" s="5">
        <f t="shared" si="11"/>
        <v>0</v>
      </c>
      <c r="O36" s="8">
        <v>23</v>
      </c>
      <c r="P36" s="77" t="s">
        <v>30</v>
      </c>
      <c r="Q36" s="74">
        <v>0.25</v>
      </c>
      <c r="R36" s="9">
        <v>0</v>
      </c>
      <c r="S36" s="5">
        <f t="shared" ref="S36:S61" si="13">ROUNDUP(R36,0)</f>
        <v>0</v>
      </c>
      <c r="T36" s="8">
        <v>24</v>
      </c>
      <c r="U36" s="77" t="s">
        <v>30</v>
      </c>
      <c r="V36" s="8">
        <v>0.5</v>
      </c>
      <c r="W36" s="9">
        <v>0</v>
      </c>
      <c r="X36" s="5">
        <f t="shared" ref="X36:X61" si="14">ROUNDUP(W36,0)</f>
        <v>0</v>
      </c>
      <c r="Y36" s="8">
        <v>28</v>
      </c>
      <c r="Z36" s="77" t="s">
        <v>30</v>
      </c>
      <c r="AA36" s="8">
        <v>1</v>
      </c>
      <c r="AB36" s="9">
        <v>0</v>
      </c>
      <c r="AC36" s="5">
        <f t="shared" si="10"/>
        <v>0</v>
      </c>
      <c r="AD36" s="31">
        <f>LARGE(CHOOSE({1,2,3,4}, N36,S36,X36,AC36),1)+LARGE(CHOOSE({1,2,3,4}, N36,S36,X36,AC36),2)+I36</f>
        <v>53</v>
      </c>
    </row>
    <row r="37" spans="1:30" ht="44.25" customHeight="1">
      <c r="A37" s="32">
        <v>34</v>
      </c>
      <c r="B37" s="16" t="s">
        <v>327</v>
      </c>
      <c r="C37" s="16" t="s">
        <v>345</v>
      </c>
      <c r="D37" s="16" t="s">
        <v>60</v>
      </c>
      <c r="E37" s="8">
        <v>21</v>
      </c>
      <c r="F37" s="131" t="s">
        <v>30</v>
      </c>
      <c r="G37" s="8">
        <v>0.5</v>
      </c>
      <c r="H37" s="9">
        <v>0</v>
      </c>
      <c r="I37" s="5">
        <f t="shared" si="12"/>
        <v>0</v>
      </c>
      <c r="J37" s="33">
        <v>36</v>
      </c>
      <c r="K37" s="34" t="s">
        <v>30</v>
      </c>
      <c r="L37" s="33">
        <v>0.25</v>
      </c>
      <c r="M37" s="9">
        <v>0</v>
      </c>
      <c r="N37" s="5">
        <f t="shared" si="11"/>
        <v>0</v>
      </c>
      <c r="O37" s="8">
        <v>23</v>
      </c>
      <c r="P37" s="77" t="s">
        <v>30</v>
      </c>
      <c r="Q37" s="74">
        <v>0.25</v>
      </c>
      <c r="R37" s="9">
        <v>0</v>
      </c>
      <c r="S37" s="5">
        <f t="shared" si="13"/>
        <v>0</v>
      </c>
      <c r="T37" s="8">
        <v>24</v>
      </c>
      <c r="U37" s="77" t="s">
        <v>30</v>
      </c>
      <c r="V37" s="8">
        <v>0.5</v>
      </c>
      <c r="W37" s="9">
        <v>0</v>
      </c>
      <c r="X37" s="5">
        <f t="shared" si="14"/>
        <v>0</v>
      </c>
      <c r="Y37" s="8">
        <v>28</v>
      </c>
      <c r="Z37" s="168" t="s">
        <v>328</v>
      </c>
      <c r="AA37" s="8">
        <v>1</v>
      </c>
      <c r="AB37" s="9">
        <f>200*(Y37+1-Z37)*AA37/Y37</f>
        <v>50</v>
      </c>
      <c r="AC37" s="5">
        <f t="shared" si="10"/>
        <v>50</v>
      </c>
      <c r="AD37" s="31">
        <f>LARGE(CHOOSE({1,2,3,4}, N37,S37,X37,AC37),1)+LARGE(CHOOSE({1,2,3,4}, N37,S37,X37,AC37),2)+I37</f>
        <v>50</v>
      </c>
    </row>
    <row r="38" spans="1:30" ht="44.25" customHeight="1">
      <c r="A38" s="32">
        <v>35</v>
      </c>
      <c r="B38" s="16" t="s">
        <v>213</v>
      </c>
      <c r="C38" s="16" t="s">
        <v>214</v>
      </c>
      <c r="D38" s="16" t="s">
        <v>60</v>
      </c>
      <c r="E38" s="8">
        <v>21</v>
      </c>
      <c r="F38" s="74">
        <v>20</v>
      </c>
      <c r="G38" s="8">
        <v>0.5</v>
      </c>
      <c r="H38" s="9">
        <f>200*(E38+1-F38)*G38/E38</f>
        <v>9.5238095238095237</v>
      </c>
      <c r="I38" s="5">
        <f t="shared" si="12"/>
        <v>10</v>
      </c>
      <c r="J38" s="33">
        <v>36</v>
      </c>
      <c r="K38" s="34" t="s">
        <v>30</v>
      </c>
      <c r="L38" s="33">
        <v>0.25</v>
      </c>
      <c r="M38" s="9">
        <v>0</v>
      </c>
      <c r="N38" s="5">
        <f t="shared" si="11"/>
        <v>0</v>
      </c>
      <c r="O38" s="8">
        <v>23</v>
      </c>
      <c r="P38" s="77" t="s">
        <v>30</v>
      </c>
      <c r="Q38" s="74">
        <v>0.25</v>
      </c>
      <c r="R38" s="9">
        <v>0</v>
      </c>
      <c r="S38" s="5">
        <f t="shared" si="13"/>
        <v>0</v>
      </c>
      <c r="T38" s="8">
        <v>24</v>
      </c>
      <c r="U38" s="8">
        <v>16</v>
      </c>
      <c r="V38" s="8">
        <v>0.5</v>
      </c>
      <c r="W38" s="9">
        <f>200*(T38+1-U38)*V38/T38</f>
        <v>37.5</v>
      </c>
      <c r="X38" s="5">
        <f t="shared" si="14"/>
        <v>38</v>
      </c>
      <c r="Y38" s="8">
        <v>28</v>
      </c>
      <c r="Z38" s="77" t="s">
        <v>30</v>
      </c>
      <c r="AA38" s="8">
        <v>1</v>
      </c>
      <c r="AB38" s="9">
        <v>0</v>
      </c>
      <c r="AC38" s="5">
        <f t="shared" si="10"/>
        <v>0</v>
      </c>
      <c r="AD38" s="31">
        <f>LARGE(CHOOSE({1,2,3,4}, N38,S38,X38,AC38),1)+LARGE(CHOOSE({1,2,3,4}, N38,S38,X38,AC38),2)+I38</f>
        <v>48</v>
      </c>
    </row>
    <row r="39" spans="1:30" ht="44.25" customHeight="1">
      <c r="A39" s="32">
        <v>36</v>
      </c>
      <c r="B39" s="7" t="s">
        <v>22</v>
      </c>
      <c r="C39" s="7" t="s">
        <v>49</v>
      </c>
      <c r="D39" s="7" t="s">
        <v>60</v>
      </c>
      <c r="E39" s="8">
        <v>21</v>
      </c>
      <c r="F39" s="131" t="s">
        <v>30</v>
      </c>
      <c r="G39" s="8">
        <v>0.5</v>
      </c>
      <c r="H39" s="9">
        <v>0</v>
      </c>
      <c r="I39" s="5">
        <f t="shared" si="12"/>
        <v>0</v>
      </c>
      <c r="J39" s="33">
        <v>36</v>
      </c>
      <c r="K39" s="34" t="s">
        <v>30</v>
      </c>
      <c r="L39" s="33">
        <v>0.25</v>
      </c>
      <c r="M39" s="9">
        <v>0</v>
      </c>
      <c r="N39" s="5">
        <f t="shared" si="11"/>
        <v>0</v>
      </c>
      <c r="O39" s="74">
        <v>23</v>
      </c>
      <c r="P39" s="77">
        <v>11</v>
      </c>
      <c r="Q39" s="74">
        <v>0.25</v>
      </c>
      <c r="R39" s="9">
        <f>200*(O39+1-P39)*Q39/O39</f>
        <v>28.260869565217391</v>
      </c>
      <c r="S39" s="5">
        <f t="shared" si="13"/>
        <v>29</v>
      </c>
      <c r="T39" s="8">
        <v>24</v>
      </c>
      <c r="U39" s="77" t="s">
        <v>30</v>
      </c>
      <c r="V39" s="8">
        <v>0.5</v>
      </c>
      <c r="W39" s="9">
        <v>0</v>
      </c>
      <c r="X39" s="5">
        <f t="shared" si="14"/>
        <v>0</v>
      </c>
      <c r="Y39" s="8">
        <v>28</v>
      </c>
      <c r="Z39" s="77" t="s">
        <v>30</v>
      </c>
      <c r="AA39" s="8">
        <v>1</v>
      </c>
      <c r="AB39" s="9">
        <v>0</v>
      </c>
      <c r="AC39" s="5">
        <f t="shared" si="10"/>
        <v>0</v>
      </c>
      <c r="AD39" s="31">
        <f>LARGE(CHOOSE({1,2,3,4}, N39,S39,X39,AC39),1)+LARGE(CHOOSE({1,2,3,4}, N39,S39,X39,AC39),2)+I39</f>
        <v>29</v>
      </c>
    </row>
    <row r="40" spans="1:30" ht="44.25" customHeight="1">
      <c r="A40" s="32">
        <v>37</v>
      </c>
      <c r="B40" s="16" t="s">
        <v>128</v>
      </c>
      <c r="C40" s="16" t="s">
        <v>169</v>
      </c>
      <c r="D40" s="16" t="s">
        <v>107</v>
      </c>
      <c r="E40" s="8">
        <v>21</v>
      </c>
      <c r="F40" s="131" t="s">
        <v>30</v>
      </c>
      <c r="G40" s="8">
        <v>0.5</v>
      </c>
      <c r="H40" s="9">
        <v>0</v>
      </c>
      <c r="I40" s="5">
        <f t="shared" si="12"/>
        <v>0</v>
      </c>
      <c r="J40" s="8">
        <v>36</v>
      </c>
      <c r="K40" s="8">
        <v>19</v>
      </c>
      <c r="L40" s="33">
        <v>0.25</v>
      </c>
      <c r="M40" s="9">
        <f>200*(J40+1-K40)*L40/J40</f>
        <v>25</v>
      </c>
      <c r="N40" s="2">
        <f t="shared" si="11"/>
        <v>25</v>
      </c>
      <c r="O40" s="8">
        <v>23</v>
      </c>
      <c r="P40" s="77" t="s">
        <v>30</v>
      </c>
      <c r="Q40" s="74">
        <v>0.25</v>
      </c>
      <c r="R40" s="9">
        <v>0</v>
      </c>
      <c r="S40" s="5">
        <f t="shared" si="13"/>
        <v>0</v>
      </c>
      <c r="T40" s="8">
        <v>24</v>
      </c>
      <c r="U40" s="77" t="s">
        <v>30</v>
      </c>
      <c r="V40" s="8">
        <v>0.5</v>
      </c>
      <c r="W40" s="9">
        <v>0</v>
      </c>
      <c r="X40" s="5">
        <f t="shared" si="14"/>
        <v>0</v>
      </c>
      <c r="Y40" s="8">
        <v>28</v>
      </c>
      <c r="Z40" s="77" t="s">
        <v>30</v>
      </c>
      <c r="AA40" s="8">
        <v>1</v>
      </c>
      <c r="AB40" s="9">
        <v>0</v>
      </c>
      <c r="AC40" s="5">
        <f t="shared" si="10"/>
        <v>0</v>
      </c>
      <c r="AD40" s="31">
        <f>LARGE(CHOOSE({1,2,3,4}, N40,S40,X40,AC40),1)+LARGE(CHOOSE({1,2,3,4}, N40,S40,X40,AC40),2)+I40</f>
        <v>25</v>
      </c>
    </row>
    <row r="41" spans="1:30" ht="44.25" customHeight="1">
      <c r="A41" s="32">
        <v>38</v>
      </c>
      <c r="B41" s="16" t="s">
        <v>217</v>
      </c>
      <c r="C41" s="16" t="s">
        <v>218</v>
      </c>
      <c r="D41" s="16" t="s">
        <v>63</v>
      </c>
      <c r="E41" s="8">
        <v>21</v>
      </c>
      <c r="F41" s="131" t="s">
        <v>30</v>
      </c>
      <c r="G41" s="8">
        <v>0.5</v>
      </c>
      <c r="H41" s="9">
        <v>0</v>
      </c>
      <c r="I41" s="5">
        <f t="shared" si="12"/>
        <v>0</v>
      </c>
      <c r="J41" s="33">
        <v>36</v>
      </c>
      <c r="K41" s="34" t="s">
        <v>30</v>
      </c>
      <c r="L41" s="33">
        <v>0.25</v>
      </c>
      <c r="M41" s="9">
        <v>0</v>
      </c>
      <c r="N41" s="5">
        <f t="shared" si="11"/>
        <v>0</v>
      </c>
      <c r="O41" s="8">
        <v>23</v>
      </c>
      <c r="P41" s="77" t="s">
        <v>30</v>
      </c>
      <c r="Q41" s="74">
        <v>0.25</v>
      </c>
      <c r="R41" s="9">
        <v>0</v>
      </c>
      <c r="S41" s="5">
        <f t="shared" si="13"/>
        <v>0</v>
      </c>
      <c r="T41" s="8">
        <v>24</v>
      </c>
      <c r="U41" s="8">
        <v>19</v>
      </c>
      <c r="V41" s="8">
        <v>0.5</v>
      </c>
      <c r="W41" s="9">
        <f>200*(T41+1-U41)*V41/T41</f>
        <v>25</v>
      </c>
      <c r="X41" s="5">
        <f t="shared" si="14"/>
        <v>25</v>
      </c>
      <c r="Y41" s="8">
        <v>28</v>
      </c>
      <c r="Z41" s="77" t="s">
        <v>30</v>
      </c>
      <c r="AA41" s="8">
        <v>1</v>
      </c>
      <c r="AB41" s="9">
        <v>0</v>
      </c>
      <c r="AC41" s="5">
        <f t="shared" si="10"/>
        <v>0</v>
      </c>
      <c r="AD41" s="31">
        <f>LARGE(CHOOSE({1,2,3,4}, N41,S41,X41,AC41),1)+LARGE(CHOOSE({1,2,3,4}, N41,S41,X41,AC41),2)+I41</f>
        <v>25</v>
      </c>
    </row>
    <row r="42" spans="1:30" ht="44.25" customHeight="1">
      <c r="A42" s="32">
        <v>39</v>
      </c>
      <c r="B42" s="16" t="s">
        <v>160</v>
      </c>
      <c r="C42" s="16" t="s">
        <v>170</v>
      </c>
      <c r="D42" s="16" t="s">
        <v>107</v>
      </c>
      <c r="E42" s="8">
        <v>21</v>
      </c>
      <c r="F42" s="131" t="s">
        <v>30</v>
      </c>
      <c r="G42" s="8">
        <v>0.5</v>
      </c>
      <c r="H42" s="9">
        <v>0</v>
      </c>
      <c r="I42" s="5">
        <f t="shared" si="12"/>
        <v>0</v>
      </c>
      <c r="J42" s="8">
        <v>36</v>
      </c>
      <c r="K42" s="8">
        <v>21</v>
      </c>
      <c r="L42" s="33">
        <v>0.25</v>
      </c>
      <c r="M42" s="9">
        <f>200*(J42+1-K42)*L42/J42</f>
        <v>22.222222222222221</v>
      </c>
      <c r="N42" s="2">
        <f t="shared" si="11"/>
        <v>23</v>
      </c>
      <c r="O42" s="8">
        <v>23</v>
      </c>
      <c r="P42" s="77" t="s">
        <v>30</v>
      </c>
      <c r="Q42" s="74">
        <v>0.25</v>
      </c>
      <c r="R42" s="9">
        <v>0</v>
      </c>
      <c r="S42" s="5">
        <f t="shared" si="13"/>
        <v>0</v>
      </c>
      <c r="T42" s="8">
        <v>24</v>
      </c>
      <c r="U42" s="77" t="s">
        <v>30</v>
      </c>
      <c r="V42" s="8">
        <v>0.5</v>
      </c>
      <c r="W42" s="9">
        <v>0</v>
      </c>
      <c r="X42" s="5">
        <f t="shared" si="14"/>
        <v>0</v>
      </c>
      <c r="Y42" s="8">
        <v>28</v>
      </c>
      <c r="Z42" s="77" t="s">
        <v>30</v>
      </c>
      <c r="AA42" s="8">
        <v>1</v>
      </c>
      <c r="AB42" s="9">
        <v>0</v>
      </c>
      <c r="AC42" s="5">
        <f t="shared" si="10"/>
        <v>0</v>
      </c>
      <c r="AD42" s="31">
        <f>LARGE(CHOOSE({1,2,3,4}, N42,S42,X42,AC42),1)+LARGE(CHOOSE({1,2,3,4}, N42,S42,X42,AC42),2)+I42</f>
        <v>23</v>
      </c>
    </row>
    <row r="43" spans="1:30" ht="44.25" customHeight="1">
      <c r="A43" s="32">
        <v>40</v>
      </c>
      <c r="B43" s="7" t="s">
        <v>115</v>
      </c>
      <c r="C43" s="7" t="s">
        <v>48</v>
      </c>
      <c r="D43" s="7" t="s">
        <v>116</v>
      </c>
      <c r="E43" s="8">
        <v>21</v>
      </c>
      <c r="F43" s="131" t="s">
        <v>30</v>
      </c>
      <c r="G43" s="8">
        <v>0.5</v>
      </c>
      <c r="H43" s="9">
        <v>0</v>
      </c>
      <c r="I43" s="5">
        <f t="shared" si="12"/>
        <v>0</v>
      </c>
      <c r="J43" s="33">
        <v>36</v>
      </c>
      <c r="K43" s="8">
        <v>22</v>
      </c>
      <c r="L43" s="33">
        <v>0.25</v>
      </c>
      <c r="M43" s="9">
        <f>200*(J43+1-K43)*L43/J43</f>
        <v>20.833333333333332</v>
      </c>
      <c r="N43" s="2">
        <f t="shared" si="11"/>
        <v>21</v>
      </c>
      <c r="O43" s="74">
        <v>23</v>
      </c>
      <c r="P43" s="77" t="s">
        <v>30</v>
      </c>
      <c r="Q43" s="74">
        <v>0.25</v>
      </c>
      <c r="R43" s="9">
        <v>0</v>
      </c>
      <c r="S43" s="5">
        <f t="shared" si="13"/>
        <v>0</v>
      </c>
      <c r="T43" s="8">
        <v>24</v>
      </c>
      <c r="U43" s="77" t="s">
        <v>30</v>
      </c>
      <c r="V43" s="8">
        <v>0.5</v>
      </c>
      <c r="W43" s="9">
        <v>0</v>
      </c>
      <c r="X43" s="5">
        <f t="shared" si="14"/>
        <v>0</v>
      </c>
      <c r="Y43" s="8">
        <v>28</v>
      </c>
      <c r="Z43" s="77" t="s">
        <v>30</v>
      </c>
      <c r="AA43" s="8">
        <v>1</v>
      </c>
      <c r="AB43" s="9">
        <v>0</v>
      </c>
      <c r="AC43" s="5">
        <f t="shared" si="10"/>
        <v>0</v>
      </c>
      <c r="AD43" s="31">
        <f>LARGE(CHOOSE({1,2,3,4}, N43,S43,X43,AC43),1)+LARGE(CHOOSE({1,2,3,4}, N43,S43,X43,AC43),2)+I43</f>
        <v>21</v>
      </c>
    </row>
    <row r="44" spans="1:30" ht="44.25" customHeight="1">
      <c r="A44" s="32">
        <v>41</v>
      </c>
      <c r="B44" s="16" t="s">
        <v>219</v>
      </c>
      <c r="C44" s="16" t="s">
        <v>220</v>
      </c>
      <c r="D44" s="16" t="s">
        <v>63</v>
      </c>
      <c r="E44" s="8">
        <v>21</v>
      </c>
      <c r="F44" s="131" t="s">
        <v>30</v>
      </c>
      <c r="G44" s="8">
        <v>0.5</v>
      </c>
      <c r="H44" s="9">
        <v>0</v>
      </c>
      <c r="I44" s="5">
        <f t="shared" si="12"/>
        <v>0</v>
      </c>
      <c r="J44" s="33">
        <v>36</v>
      </c>
      <c r="K44" s="34" t="s">
        <v>30</v>
      </c>
      <c r="L44" s="33">
        <v>0.25</v>
      </c>
      <c r="M44" s="9">
        <v>0</v>
      </c>
      <c r="N44" s="5">
        <f t="shared" si="11"/>
        <v>0</v>
      </c>
      <c r="O44" s="8">
        <v>23</v>
      </c>
      <c r="P44" s="77" t="s">
        <v>30</v>
      </c>
      <c r="Q44" s="74">
        <v>0.25</v>
      </c>
      <c r="R44" s="9">
        <v>0</v>
      </c>
      <c r="S44" s="5">
        <f t="shared" si="13"/>
        <v>0</v>
      </c>
      <c r="T44" s="8">
        <v>24</v>
      </c>
      <c r="U44" s="8">
        <v>20</v>
      </c>
      <c r="V44" s="8">
        <v>0.5</v>
      </c>
      <c r="W44" s="9">
        <f>200*(T44+1-U44)*V44/T44</f>
        <v>20.833333333333332</v>
      </c>
      <c r="X44" s="5">
        <f t="shared" si="14"/>
        <v>21</v>
      </c>
      <c r="Y44" s="8">
        <v>28</v>
      </c>
      <c r="Z44" s="77" t="s">
        <v>30</v>
      </c>
      <c r="AA44" s="8">
        <v>1</v>
      </c>
      <c r="AB44" s="9">
        <v>0</v>
      </c>
      <c r="AC44" s="5">
        <f t="shared" si="10"/>
        <v>0</v>
      </c>
      <c r="AD44" s="31">
        <f>LARGE(CHOOSE({1,2,3,4}, N44,S44,X44,AC44),1)+LARGE(CHOOSE({1,2,3,4}, N44,S44,X44,AC44),2)+I44</f>
        <v>21</v>
      </c>
    </row>
    <row r="45" spans="1:30" ht="44.25" customHeight="1">
      <c r="A45" s="32">
        <v>42</v>
      </c>
      <c r="B45" s="16" t="s">
        <v>161</v>
      </c>
      <c r="C45" s="16" t="s">
        <v>171</v>
      </c>
      <c r="D45" s="16" t="s">
        <v>63</v>
      </c>
      <c r="E45" s="8">
        <v>21</v>
      </c>
      <c r="F45" s="131" t="s">
        <v>30</v>
      </c>
      <c r="G45" s="8">
        <v>0.5</v>
      </c>
      <c r="H45" s="9">
        <v>0</v>
      </c>
      <c r="I45" s="5">
        <f t="shared" si="12"/>
        <v>0</v>
      </c>
      <c r="J45" s="8">
        <v>36</v>
      </c>
      <c r="K45" s="8">
        <v>23</v>
      </c>
      <c r="L45" s="33">
        <v>0.25</v>
      </c>
      <c r="M45" s="9">
        <f>200*(J45+1-K45)*L45/J45</f>
        <v>19.444444444444443</v>
      </c>
      <c r="N45" s="2">
        <f t="shared" si="11"/>
        <v>20</v>
      </c>
      <c r="O45" s="8">
        <v>23</v>
      </c>
      <c r="P45" s="77" t="s">
        <v>30</v>
      </c>
      <c r="Q45" s="74">
        <v>0.25</v>
      </c>
      <c r="R45" s="9">
        <v>0</v>
      </c>
      <c r="S45" s="5">
        <f t="shared" si="13"/>
        <v>0</v>
      </c>
      <c r="T45" s="8">
        <v>24</v>
      </c>
      <c r="U45" s="77" t="s">
        <v>30</v>
      </c>
      <c r="V45" s="8">
        <v>0.5</v>
      </c>
      <c r="W45" s="9">
        <v>0</v>
      </c>
      <c r="X45" s="5">
        <f t="shared" si="14"/>
        <v>0</v>
      </c>
      <c r="Y45" s="8">
        <v>28</v>
      </c>
      <c r="Z45" s="77" t="s">
        <v>30</v>
      </c>
      <c r="AA45" s="8">
        <v>1</v>
      </c>
      <c r="AB45" s="9">
        <v>0</v>
      </c>
      <c r="AC45" s="5">
        <f t="shared" si="10"/>
        <v>0</v>
      </c>
      <c r="AD45" s="31">
        <f>LARGE(CHOOSE({1,2,3,4}, N45,S45,X45,AC45),1)+LARGE(CHOOSE({1,2,3,4}, N45,S45,X45,AC45),2)+I45</f>
        <v>20</v>
      </c>
    </row>
    <row r="46" spans="1:30" s="30" customFormat="1" ht="44.25" customHeight="1">
      <c r="A46" s="32">
        <v>43</v>
      </c>
      <c r="B46" s="7" t="s">
        <v>18</v>
      </c>
      <c r="C46" s="7" t="s">
        <v>46</v>
      </c>
      <c r="D46" s="7" t="s">
        <v>60</v>
      </c>
      <c r="E46" s="8">
        <v>21</v>
      </c>
      <c r="F46" s="131" t="s">
        <v>30</v>
      </c>
      <c r="G46" s="8">
        <v>0.5</v>
      </c>
      <c r="H46" s="9">
        <v>0</v>
      </c>
      <c r="I46" s="5">
        <f t="shared" si="12"/>
        <v>0</v>
      </c>
      <c r="J46" s="33">
        <v>36</v>
      </c>
      <c r="K46" s="34" t="s">
        <v>30</v>
      </c>
      <c r="L46" s="33">
        <v>0.25</v>
      </c>
      <c r="M46" s="9">
        <v>0</v>
      </c>
      <c r="N46" s="5">
        <f t="shared" si="11"/>
        <v>0</v>
      </c>
      <c r="O46" s="74">
        <v>23</v>
      </c>
      <c r="P46" s="77">
        <v>15</v>
      </c>
      <c r="Q46" s="74">
        <v>0.25</v>
      </c>
      <c r="R46" s="9">
        <f>200*(O46+1-P46)*Q46/O46</f>
        <v>19.565217391304348</v>
      </c>
      <c r="S46" s="5">
        <f t="shared" si="13"/>
        <v>20</v>
      </c>
      <c r="T46" s="8">
        <v>24</v>
      </c>
      <c r="U46" s="77" t="s">
        <v>30</v>
      </c>
      <c r="V46" s="8">
        <v>0.5</v>
      </c>
      <c r="W46" s="9">
        <v>0</v>
      </c>
      <c r="X46" s="5">
        <f t="shared" si="14"/>
        <v>0</v>
      </c>
      <c r="Y46" s="8">
        <v>28</v>
      </c>
      <c r="Z46" s="77" t="s">
        <v>30</v>
      </c>
      <c r="AA46" s="8">
        <v>1</v>
      </c>
      <c r="AB46" s="9">
        <v>0</v>
      </c>
      <c r="AC46" s="5">
        <f t="shared" si="10"/>
        <v>0</v>
      </c>
      <c r="AD46" s="31">
        <f>LARGE(CHOOSE({1,2,3,4}, N46,S46,X46,AC46),1)+LARGE(CHOOSE({1,2,3,4}, N46,S46,X46,AC46),2)+I46</f>
        <v>20</v>
      </c>
    </row>
    <row r="47" spans="1:30" s="30" customFormat="1" ht="44.25" customHeight="1">
      <c r="A47" s="32">
        <v>44</v>
      </c>
      <c r="B47" s="16" t="s">
        <v>162</v>
      </c>
      <c r="C47" s="16" t="s">
        <v>172</v>
      </c>
      <c r="D47" s="16" t="s">
        <v>114</v>
      </c>
      <c r="E47" s="8">
        <v>21</v>
      </c>
      <c r="F47" s="131" t="s">
        <v>30</v>
      </c>
      <c r="G47" s="8">
        <v>0.5</v>
      </c>
      <c r="H47" s="9">
        <v>0</v>
      </c>
      <c r="I47" s="5">
        <f t="shared" si="12"/>
        <v>0</v>
      </c>
      <c r="J47" s="8">
        <v>36</v>
      </c>
      <c r="K47" s="8">
        <v>24</v>
      </c>
      <c r="L47" s="33">
        <v>0.25</v>
      </c>
      <c r="M47" s="9">
        <f>200*(J47+1-K47)*L47/J47</f>
        <v>18.055555555555557</v>
      </c>
      <c r="N47" s="2">
        <f t="shared" si="11"/>
        <v>19</v>
      </c>
      <c r="O47" s="8">
        <v>23</v>
      </c>
      <c r="P47" s="77" t="s">
        <v>30</v>
      </c>
      <c r="Q47" s="74">
        <v>0.25</v>
      </c>
      <c r="R47" s="9">
        <v>0</v>
      </c>
      <c r="S47" s="5">
        <f t="shared" si="13"/>
        <v>0</v>
      </c>
      <c r="T47" s="8">
        <v>24</v>
      </c>
      <c r="U47" s="77" t="s">
        <v>30</v>
      </c>
      <c r="V47" s="8">
        <v>0.5</v>
      </c>
      <c r="W47" s="9">
        <v>0</v>
      </c>
      <c r="X47" s="5">
        <f t="shared" si="14"/>
        <v>0</v>
      </c>
      <c r="Y47" s="8">
        <v>28</v>
      </c>
      <c r="Z47" s="77" t="s">
        <v>30</v>
      </c>
      <c r="AA47" s="8">
        <v>1</v>
      </c>
      <c r="AB47" s="9">
        <v>0</v>
      </c>
      <c r="AC47" s="5">
        <f t="shared" si="10"/>
        <v>0</v>
      </c>
      <c r="AD47" s="31">
        <f>LARGE(CHOOSE({1,2,3,4}, N47,S47,X47,AC47),1)+LARGE(CHOOSE({1,2,3,4}, N47,S47,X47,AC47),2)+I47</f>
        <v>19</v>
      </c>
    </row>
    <row r="48" spans="1:30" s="30" customFormat="1" ht="44.25" customHeight="1">
      <c r="A48" s="32">
        <v>45</v>
      </c>
      <c r="B48" s="16" t="s">
        <v>221</v>
      </c>
      <c r="C48" s="16" t="s">
        <v>222</v>
      </c>
      <c r="D48" s="16" t="s">
        <v>223</v>
      </c>
      <c r="E48" s="8">
        <v>21</v>
      </c>
      <c r="F48" s="131" t="s">
        <v>30</v>
      </c>
      <c r="G48" s="8">
        <v>0.5</v>
      </c>
      <c r="H48" s="9">
        <v>0</v>
      </c>
      <c r="I48" s="5">
        <f t="shared" si="12"/>
        <v>0</v>
      </c>
      <c r="J48" s="33">
        <v>36</v>
      </c>
      <c r="K48" s="34" t="s">
        <v>30</v>
      </c>
      <c r="L48" s="33">
        <v>0.25</v>
      </c>
      <c r="M48" s="9">
        <v>0</v>
      </c>
      <c r="N48" s="5">
        <f t="shared" si="11"/>
        <v>0</v>
      </c>
      <c r="O48" s="8">
        <v>23</v>
      </c>
      <c r="P48" s="77" t="s">
        <v>30</v>
      </c>
      <c r="Q48" s="74">
        <v>0.25</v>
      </c>
      <c r="R48" s="9">
        <v>0</v>
      </c>
      <c r="S48" s="5">
        <f t="shared" si="13"/>
        <v>0</v>
      </c>
      <c r="T48" s="8">
        <v>24</v>
      </c>
      <c r="U48" s="8">
        <v>21</v>
      </c>
      <c r="V48" s="8">
        <v>0.5</v>
      </c>
      <c r="W48" s="9">
        <f>200*(T48+1-U48)*V48/T48</f>
        <v>16.666666666666668</v>
      </c>
      <c r="X48" s="5">
        <f t="shared" si="14"/>
        <v>17</v>
      </c>
      <c r="Y48" s="8">
        <v>28</v>
      </c>
      <c r="Z48" s="77" t="s">
        <v>30</v>
      </c>
      <c r="AA48" s="8">
        <v>1</v>
      </c>
      <c r="AB48" s="9">
        <v>0</v>
      </c>
      <c r="AC48" s="5">
        <f t="shared" si="10"/>
        <v>0</v>
      </c>
      <c r="AD48" s="31">
        <f>LARGE(CHOOSE({1,2,3,4}, N48,S48,X48,AC48),1)+LARGE(CHOOSE({1,2,3,4}, N48,S48,X48,AC48),2)+I48</f>
        <v>17</v>
      </c>
    </row>
    <row r="49" spans="1:30" s="30" customFormat="1" ht="44.25" customHeight="1">
      <c r="A49" s="32">
        <v>46</v>
      </c>
      <c r="B49" s="16" t="s">
        <v>163</v>
      </c>
      <c r="C49" s="16" t="s">
        <v>173</v>
      </c>
      <c r="D49" s="16" t="s">
        <v>63</v>
      </c>
      <c r="E49" s="8">
        <v>21</v>
      </c>
      <c r="F49" s="131" t="s">
        <v>30</v>
      </c>
      <c r="G49" s="8">
        <v>0.5</v>
      </c>
      <c r="H49" s="9">
        <v>0</v>
      </c>
      <c r="I49" s="5">
        <f t="shared" si="12"/>
        <v>0</v>
      </c>
      <c r="J49" s="8">
        <v>36</v>
      </c>
      <c r="K49" s="8">
        <v>26</v>
      </c>
      <c r="L49" s="33">
        <v>0.25</v>
      </c>
      <c r="M49" s="9">
        <f>200*(J49+1-K49)*L49/J49</f>
        <v>15.277777777777779</v>
      </c>
      <c r="N49" s="2">
        <f t="shared" si="11"/>
        <v>16</v>
      </c>
      <c r="O49" s="8">
        <v>23</v>
      </c>
      <c r="P49" s="77" t="s">
        <v>30</v>
      </c>
      <c r="Q49" s="74">
        <v>0.25</v>
      </c>
      <c r="R49" s="9">
        <v>0</v>
      </c>
      <c r="S49" s="5">
        <f t="shared" si="13"/>
        <v>0</v>
      </c>
      <c r="T49" s="8">
        <v>24</v>
      </c>
      <c r="U49" s="77" t="s">
        <v>30</v>
      </c>
      <c r="V49" s="8">
        <v>0.5</v>
      </c>
      <c r="W49" s="9">
        <v>0</v>
      </c>
      <c r="X49" s="5">
        <f t="shared" si="14"/>
        <v>0</v>
      </c>
      <c r="Y49" s="8">
        <v>28</v>
      </c>
      <c r="Z49" s="77" t="s">
        <v>30</v>
      </c>
      <c r="AA49" s="8">
        <v>1</v>
      </c>
      <c r="AB49" s="9">
        <v>0</v>
      </c>
      <c r="AC49" s="5">
        <f t="shared" si="10"/>
        <v>0</v>
      </c>
      <c r="AD49" s="31">
        <f>LARGE(CHOOSE({1,2,3,4}, N49,S49,X49,AC49),1)+LARGE(CHOOSE({1,2,3,4}, N49,S49,X49,AC49),2)+I49</f>
        <v>16</v>
      </c>
    </row>
    <row r="50" spans="1:30" ht="44.25" customHeight="1">
      <c r="A50" s="32">
        <v>47</v>
      </c>
      <c r="B50" s="16" t="s">
        <v>267</v>
      </c>
      <c r="C50" s="16" t="s">
        <v>268</v>
      </c>
      <c r="D50" s="16" t="s">
        <v>61</v>
      </c>
      <c r="E50" s="74">
        <v>21</v>
      </c>
      <c r="F50" s="74">
        <v>19</v>
      </c>
      <c r="G50" s="8">
        <v>0.5</v>
      </c>
      <c r="H50" s="9">
        <f>200*(E50+1-F50)*G50/E50</f>
        <v>14.285714285714286</v>
      </c>
      <c r="I50" s="5">
        <f t="shared" si="12"/>
        <v>15</v>
      </c>
      <c r="J50" s="33">
        <v>36</v>
      </c>
      <c r="K50" s="34" t="s">
        <v>30</v>
      </c>
      <c r="L50" s="33">
        <v>0.25</v>
      </c>
      <c r="M50" s="9">
        <v>0</v>
      </c>
      <c r="N50" s="5">
        <f t="shared" si="11"/>
        <v>0</v>
      </c>
      <c r="O50" s="8">
        <v>23</v>
      </c>
      <c r="P50" s="77" t="s">
        <v>30</v>
      </c>
      <c r="Q50" s="74">
        <v>0.25</v>
      </c>
      <c r="R50" s="9">
        <v>0</v>
      </c>
      <c r="S50" s="5">
        <f t="shared" si="13"/>
        <v>0</v>
      </c>
      <c r="T50" s="8">
        <v>24</v>
      </c>
      <c r="U50" s="77" t="s">
        <v>30</v>
      </c>
      <c r="V50" s="8">
        <v>0.5</v>
      </c>
      <c r="W50" s="9">
        <v>0</v>
      </c>
      <c r="X50" s="5">
        <f t="shared" si="14"/>
        <v>0</v>
      </c>
      <c r="Y50" s="8">
        <v>28</v>
      </c>
      <c r="Z50" s="77" t="s">
        <v>30</v>
      </c>
      <c r="AA50" s="8">
        <v>1</v>
      </c>
      <c r="AB50" s="9">
        <v>0</v>
      </c>
      <c r="AC50" s="5">
        <f t="shared" si="10"/>
        <v>0</v>
      </c>
      <c r="AD50" s="31">
        <f>LARGE(CHOOSE({1,2,3,4}, N50,S50,X50,AC50),1)+LARGE(CHOOSE({1,2,3,4}, N50,S50,X50,AC50),2)+I50</f>
        <v>15</v>
      </c>
    </row>
    <row r="51" spans="1:30" ht="44.25" customHeight="1">
      <c r="A51" s="32">
        <v>48</v>
      </c>
      <c r="B51" s="16" t="s">
        <v>164</v>
      </c>
      <c r="C51" s="16" t="s">
        <v>174</v>
      </c>
      <c r="D51" s="16" t="s">
        <v>63</v>
      </c>
      <c r="E51" s="8">
        <v>21</v>
      </c>
      <c r="F51" s="131" t="s">
        <v>30</v>
      </c>
      <c r="G51" s="8">
        <v>0.5</v>
      </c>
      <c r="H51" s="9">
        <v>0</v>
      </c>
      <c r="I51" s="5">
        <f t="shared" si="12"/>
        <v>0</v>
      </c>
      <c r="J51" s="8">
        <v>36</v>
      </c>
      <c r="K51" s="8">
        <v>27</v>
      </c>
      <c r="L51" s="33">
        <v>0.25</v>
      </c>
      <c r="M51" s="9">
        <f>200*(J51+1-K51)*L51/J51</f>
        <v>13.888888888888889</v>
      </c>
      <c r="N51" s="2">
        <f t="shared" si="11"/>
        <v>14</v>
      </c>
      <c r="O51" s="8">
        <v>23</v>
      </c>
      <c r="P51" s="77" t="s">
        <v>30</v>
      </c>
      <c r="Q51" s="74">
        <v>0.25</v>
      </c>
      <c r="R51" s="9">
        <v>0</v>
      </c>
      <c r="S51" s="5">
        <f t="shared" si="13"/>
        <v>0</v>
      </c>
      <c r="T51" s="8">
        <v>24</v>
      </c>
      <c r="U51" s="77" t="s">
        <v>30</v>
      </c>
      <c r="V51" s="8">
        <v>0.5</v>
      </c>
      <c r="W51" s="9">
        <v>0</v>
      </c>
      <c r="X51" s="5">
        <f t="shared" si="14"/>
        <v>0</v>
      </c>
      <c r="Y51" s="8">
        <v>28</v>
      </c>
      <c r="Z51" s="77" t="s">
        <v>30</v>
      </c>
      <c r="AA51" s="8">
        <v>1</v>
      </c>
      <c r="AB51" s="9">
        <v>0</v>
      </c>
      <c r="AC51" s="5">
        <f t="shared" si="10"/>
        <v>0</v>
      </c>
      <c r="AD51" s="31">
        <f>LARGE(CHOOSE({1,2,3,4}, N51,S51,X51,AC51),1)+LARGE(CHOOSE({1,2,3,4}, N51,S51,X51,AC51),2)+I51</f>
        <v>14</v>
      </c>
    </row>
    <row r="52" spans="1:30" ht="44.25" customHeight="1">
      <c r="A52" s="32">
        <v>49</v>
      </c>
      <c r="B52" s="16" t="s">
        <v>165</v>
      </c>
      <c r="C52" s="16" t="s">
        <v>175</v>
      </c>
      <c r="D52" s="16" t="s">
        <v>114</v>
      </c>
      <c r="E52" s="8">
        <v>21</v>
      </c>
      <c r="F52" s="131" t="s">
        <v>30</v>
      </c>
      <c r="G52" s="8">
        <v>0.5</v>
      </c>
      <c r="H52" s="9">
        <v>0</v>
      </c>
      <c r="I52" s="5">
        <f t="shared" si="12"/>
        <v>0</v>
      </c>
      <c r="J52" s="8">
        <v>36</v>
      </c>
      <c r="K52" s="8">
        <v>28</v>
      </c>
      <c r="L52" s="33">
        <v>0.25</v>
      </c>
      <c r="M52" s="9">
        <f>200*(J52+1-K52)*L52/J52</f>
        <v>12.5</v>
      </c>
      <c r="N52" s="2">
        <f t="shared" si="11"/>
        <v>13</v>
      </c>
      <c r="O52" s="8">
        <v>23</v>
      </c>
      <c r="P52" s="77" t="s">
        <v>30</v>
      </c>
      <c r="Q52" s="74">
        <v>0.25</v>
      </c>
      <c r="R52" s="9">
        <v>0</v>
      </c>
      <c r="S52" s="5">
        <f t="shared" si="13"/>
        <v>0</v>
      </c>
      <c r="T52" s="8">
        <v>24</v>
      </c>
      <c r="U52" s="77" t="s">
        <v>30</v>
      </c>
      <c r="V52" s="8">
        <v>0.5</v>
      </c>
      <c r="W52" s="9">
        <v>0</v>
      </c>
      <c r="X52" s="5">
        <f t="shared" si="14"/>
        <v>0</v>
      </c>
      <c r="Y52" s="8">
        <v>28</v>
      </c>
      <c r="Z52" s="77" t="s">
        <v>30</v>
      </c>
      <c r="AA52" s="8">
        <v>1</v>
      </c>
      <c r="AB52" s="9">
        <v>0</v>
      </c>
      <c r="AC52" s="5">
        <f t="shared" si="10"/>
        <v>0</v>
      </c>
      <c r="AD52" s="31">
        <f>LARGE(CHOOSE({1,2,3,4}, N52,S52,X52,AC52),1)+LARGE(CHOOSE({1,2,3,4}, N52,S52,X52,AC52),2)+I52</f>
        <v>13</v>
      </c>
    </row>
    <row r="53" spans="1:30" ht="44.25" customHeight="1">
      <c r="A53" s="32">
        <v>50</v>
      </c>
      <c r="B53" s="16" t="s">
        <v>225</v>
      </c>
      <c r="C53" s="16" t="s">
        <v>224</v>
      </c>
      <c r="D53" s="16" t="s">
        <v>63</v>
      </c>
      <c r="E53" s="8">
        <v>21</v>
      </c>
      <c r="F53" s="131" t="s">
        <v>30</v>
      </c>
      <c r="G53" s="8">
        <v>0.5</v>
      </c>
      <c r="H53" s="9">
        <v>0</v>
      </c>
      <c r="I53" s="5">
        <f t="shared" si="12"/>
        <v>0</v>
      </c>
      <c r="J53" s="33">
        <v>36</v>
      </c>
      <c r="K53" s="34" t="s">
        <v>30</v>
      </c>
      <c r="L53" s="33">
        <v>0.25</v>
      </c>
      <c r="M53" s="9">
        <v>0</v>
      </c>
      <c r="N53" s="5">
        <f t="shared" si="11"/>
        <v>0</v>
      </c>
      <c r="O53" s="8">
        <v>23</v>
      </c>
      <c r="P53" s="77" t="s">
        <v>30</v>
      </c>
      <c r="Q53" s="74">
        <v>0.25</v>
      </c>
      <c r="R53" s="9">
        <v>0</v>
      </c>
      <c r="S53" s="5">
        <f t="shared" si="13"/>
        <v>0</v>
      </c>
      <c r="T53" s="8">
        <v>24</v>
      </c>
      <c r="U53" s="8">
        <v>22</v>
      </c>
      <c r="V53" s="8">
        <v>0.5</v>
      </c>
      <c r="W53" s="9">
        <f>200*(T53+1-U53)*V53/T53</f>
        <v>12.5</v>
      </c>
      <c r="X53" s="5">
        <f t="shared" si="14"/>
        <v>13</v>
      </c>
      <c r="Y53" s="8">
        <v>28</v>
      </c>
      <c r="Z53" s="77" t="s">
        <v>30</v>
      </c>
      <c r="AA53" s="8">
        <v>1</v>
      </c>
      <c r="AB53" s="9">
        <v>0</v>
      </c>
      <c r="AC53" s="5">
        <f t="shared" si="10"/>
        <v>0</v>
      </c>
      <c r="AD53" s="31">
        <f>LARGE(CHOOSE({1,2,3,4}, N53,S53,X53,AC53),1)+LARGE(CHOOSE({1,2,3,4}, N53,S53,X53,AC53),2)+I53</f>
        <v>13</v>
      </c>
    </row>
    <row r="54" spans="1:30" ht="44.25" customHeight="1">
      <c r="A54" s="32">
        <v>51</v>
      </c>
      <c r="B54" s="16" t="s">
        <v>155</v>
      </c>
      <c r="C54" s="16" t="s">
        <v>178</v>
      </c>
      <c r="D54" s="16" t="s">
        <v>64</v>
      </c>
      <c r="E54" s="8">
        <v>21</v>
      </c>
      <c r="F54" s="131" t="s">
        <v>30</v>
      </c>
      <c r="G54" s="8">
        <v>0.5</v>
      </c>
      <c r="H54" s="9">
        <v>0</v>
      </c>
      <c r="I54" s="5">
        <f t="shared" si="12"/>
        <v>0</v>
      </c>
      <c r="J54" s="33">
        <v>36</v>
      </c>
      <c r="K54" s="34" t="s">
        <v>30</v>
      </c>
      <c r="L54" s="33">
        <v>0.25</v>
      </c>
      <c r="M54" s="9">
        <v>0</v>
      </c>
      <c r="N54" s="2">
        <v>0</v>
      </c>
      <c r="O54" s="74">
        <v>23</v>
      </c>
      <c r="P54" s="8">
        <v>19</v>
      </c>
      <c r="Q54" s="74">
        <v>0.25</v>
      </c>
      <c r="R54" s="9">
        <f>200*(O54+1-P54)*Q54/O54</f>
        <v>10.869565217391305</v>
      </c>
      <c r="S54" s="5">
        <f t="shared" si="13"/>
        <v>11</v>
      </c>
      <c r="T54" s="8">
        <v>24</v>
      </c>
      <c r="U54" s="77" t="s">
        <v>30</v>
      </c>
      <c r="V54" s="8">
        <v>0.5</v>
      </c>
      <c r="W54" s="9">
        <v>0</v>
      </c>
      <c r="X54" s="5">
        <f t="shared" si="14"/>
        <v>0</v>
      </c>
      <c r="Y54" s="8">
        <v>28</v>
      </c>
      <c r="Z54" s="77" t="s">
        <v>30</v>
      </c>
      <c r="AA54" s="8">
        <v>1</v>
      </c>
      <c r="AB54" s="9">
        <v>0</v>
      </c>
      <c r="AC54" s="5">
        <f t="shared" si="10"/>
        <v>0</v>
      </c>
      <c r="AD54" s="31">
        <f>LARGE(CHOOSE({1,2,3,4}, N54,S54,X54,AC54),1)+LARGE(CHOOSE({1,2,3,4}, N54,S54,X54,AC54),2)+I54</f>
        <v>11</v>
      </c>
    </row>
    <row r="55" spans="1:30" ht="44.25" customHeight="1">
      <c r="A55" s="32">
        <v>52</v>
      </c>
      <c r="B55" s="16" t="s">
        <v>156</v>
      </c>
      <c r="C55" s="16" t="s">
        <v>177</v>
      </c>
      <c r="D55" s="16" t="s">
        <v>107</v>
      </c>
      <c r="E55" s="8">
        <v>21</v>
      </c>
      <c r="F55" s="131" t="s">
        <v>30</v>
      </c>
      <c r="G55" s="8">
        <v>0.5</v>
      </c>
      <c r="H55" s="9">
        <v>0</v>
      </c>
      <c r="I55" s="5">
        <f t="shared" si="12"/>
        <v>0</v>
      </c>
      <c r="J55" s="33">
        <v>36</v>
      </c>
      <c r="K55" s="8">
        <v>29</v>
      </c>
      <c r="L55" s="33">
        <v>0.25</v>
      </c>
      <c r="M55" s="9">
        <f>200*(J55+1-K55)*L55/J55</f>
        <v>11.111111111111111</v>
      </c>
      <c r="N55" s="2">
        <v>0</v>
      </c>
      <c r="O55" s="74">
        <v>23</v>
      </c>
      <c r="P55" s="8">
        <v>20</v>
      </c>
      <c r="Q55" s="74">
        <v>0.25</v>
      </c>
      <c r="R55" s="9">
        <f>200*(O55+1-P55)*Q55/O55</f>
        <v>8.695652173913043</v>
      </c>
      <c r="S55" s="5">
        <f t="shared" si="13"/>
        <v>9</v>
      </c>
      <c r="T55" s="8">
        <v>24</v>
      </c>
      <c r="U55" s="77" t="s">
        <v>30</v>
      </c>
      <c r="V55" s="8">
        <v>0.5</v>
      </c>
      <c r="W55" s="9">
        <v>0</v>
      </c>
      <c r="X55" s="5">
        <f t="shared" si="14"/>
        <v>0</v>
      </c>
      <c r="Y55" s="8">
        <v>28</v>
      </c>
      <c r="Z55" s="77" t="s">
        <v>30</v>
      </c>
      <c r="AA55" s="8">
        <v>1</v>
      </c>
      <c r="AB55" s="9">
        <v>0</v>
      </c>
      <c r="AC55" s="5">
        <f t="shared" si="10"/>
        <v>0</v>
      </c>
      <c r="AD55" s="31">
        <f>LARGE(CHOOSE({1,2,3,4}, N55,S55,X55,AC55),1)+LARGE(CHOOSE({1,2,3,4}, N55,S55,X55,AC55),2)+I55</f>
        <v>9</v>
      </c>
    </row>
    <row r="56" spans="1:30" ht="44.25" customHeight="1">
      <c r="A56" s="32">
        <v>53</v>
      </c>
      <c r="B56" s="16" t="s">
        <v>227</v>
      </c>
      <c r="C56" s="16" t="s">
        <v>226</v>
      </c>
      <c r="D56" s="16" t="s">
        <v>228</v>
      </c>
      <c r="E56" s="8">
        <v>21</v>
      </c>
      <c r="F56" s="131" t="s">
        <v>30</v>
      </c>
      <c r="G56" s="8">
        <v>0.5</v>
      </c>
      <c r="H56" s="9">
        <v>0</v>
      </c>
      <c r="I56" s="5">
        <f t="shared" si="12"/>
        <v>0</v>
      </c>
      <c r="J56" s="33">
        <v>36</v>
      </c>
      <c r="K56" s="34" t="s">
        <v>30</v>
      </c>
      <c r="L56" s="33">
        <v>0.25</v>
      </c>
      <c r="M56" s="9">
        <v>0</v>
      </c>
      <c r="N56" s="5">
        <f>ROUNDUP(M56,0)</f>
        <v>0</v>
      </c>
      <c r="O56" s="8">
        <v>23</v>
      </c>
      <c r="P56" s="77" t="s">
        <v>30</v>
      </c>
      <c r="Q56" s="74">
        <v>0.25</v>
      </c>
      <c r="R56" s="9">
        <v>0</v>
      </c>
      <c r="S56" s="5">
        <f t="shared" si="13"/>
        <v>0</v>
      </c>
      <c r="T56" s="8">
        <v>24</v>
      </c>
      <c r="U56" s="8">
        <v>23</v>
      </c>
      <c r="V56" s="8">
        <v>0.5</v>
      </c>
      <c r="W56" s="9">
        <f>200*(T56+1-U56)*V56/T56</f>
        <v>8.3333333333333339</v>
      </c>
      <c r="X56" s="5">
        <f t="shared" si="14"/>
        <v>9</v>
      </c>
      <c r="Y56" s="8">
        <v>28</v>
      </c>
      <c r="Z56" s="77" t="s">
        <v>30</v>
      </c>
      <c r="AA56" s="8">
        <v>1</v>
      </c>
      <c r="AB56" s="9">
        <v>0</v>
      </c>
      <c r="AC56" s="5">
        <f t="shared" si="10"/>
        <v>0</v>
      </c>
      <c r="AD56" s="31">
        <f>LARGE(CHOOSE({1,2,3,4}, N56,S56,X56,AC56),1)+LARGE(CHOOSE({1,2,3,4}, N56,S56,X56,AC56),2)+I56</f>
        <v>9</v>
      </c>
    </row>
    <row r="57" spans="1:30" ht="44.25" customHeight="1">
      <c r="A57" s="32">
        <v>54</v>
      </c>
      <c r="B57" s="16" t="s">
        <v>157</v>
      </c>
      <c r="C57" s="16" t="s">
        <v>176</v>
      </c>
      <c r="D57" s="16" t="s">
        <v>60</v>
      </c>
      <c r="E57" s="8">
        <v>21</v>
      </c>
      <c r="F57" s="131" t="s">
        <v>30</v>
      </c>
      <c r="G57" s="8">
        <v>0.5</v>
      </c>
      <c r="H57" s="9">
        <v>0</v>
      </c>
      <c r="I57" s="5">
        <f t="shared" si="12"/>
        <v>0</v>
      </c>
      <c r="J57" s="33">
        <v>36</v>
      </c>
      <c r="K57" s="8">
        <v>25</v>
      </c>
      <c r="L57" s="33">
        <v>0.25</v>
      </c>
      <c r="M57" s="9">
        <f>200*(J57+1-K57)*L57/J57</f>
        <v>16.666666666666668</v>
      </c>
      <c r="N57" s="2">
        <v>0</v>
      </c>
      <c r="O57" s="74">
        <v>23</v>
      </c>
      <c r="P57" s="8">
        <v>21</v>
      </c>
      <c r="Q57" s="74">
        <v>0.25</v>
      </c>
      <c r="R57" s="9">
        <f>200*(O57+1-P57)*Q57/O57</f>
        <v>6.5217391304347823</v>
      </c>
      <c r="S57" s="5">
        <f t="shared" si="13"/>
        <v>7</v>
      </c>
      <c r="T57" s="8">
        <v>24</v>
      </c>
      <c r="U57" s="77" t="s">
        <v>30</v>
      </c>
      <c r="V57" s="8">
        <v>0.5</v>
      </c>
      <c r="W57" s="9">
        <v>0</v>
      </c>
      <c r="X57" s="5">
        <f t="shared" si="14"/>
        <v>0</v>
      </c>
      <c r="Y57" s="8">
        <v>28</v>
      </c>
      <c r="Z57" s="77" t="s">
        <v>30</v>
      </c>
      <c r="AA57" s="8">
        <v>1</v>
      </c>
      <c r="AB57" s="9">
        <v>0</v>
      </c>
      <c r="AC57" s="5">
        <f t="shared" si="10"/>
        <v>0</v>
      </c>
      <c r="AD57" s="31">
        <f>LARGE(CHOOSE({1,2,3,4}, N57,S57,X57,AC57),1)+LARGE(CHOOSE({1,2,3,4}, N57,S57,X57,AC57),2)+I57</f>
        <v>7</v>
      </c>
    </row>
    <row r="58" spans="1:30" ht="44.25" customHeight="1">
      <c r="A58" s="32">
        <v>55</v>
      </c>
      <c r="B58" s="16" t="s">
        <v>270</v>
      </c>
      <c r="C58" s="16" t="s">
        <v>271</v>
      </c>
      <c r="D58" s="16" t="s">
        <v>58</v>
      </c>
      <c r="E58" s="74">
        <v>21</v>
      </c>
      <c r="F58" s="74">
        <v>21</v>
      </c>
      <c r="G58" s="8">
        <v>0.5</v>
      </c>
      <c r="H58" s="9">
        <f>200*(E58+1-F58)*G58/E58</f>
        <v>4.7619047619047619</v>
      </c>
      <c r="I58" s="5">
        <f t="shared" si="12"/>
        <v>5</v>
      </c>
      <c r="J58" s="33">
        <v>36</v>
      </c>
      <c r="K58" s="34" t="s">
        <v>30</v>
      </c>
      <c r="L58" s="33">
        <v>0.25</v>
      </c>
      <c r="M58" s="9">
        <v>0</v>
      </c>
      <c r="N58" s="5">
        <f>ROUNDUP(M58,0)</f>
        <v>0</v>
      </c>
      <c r="O58" s="8">
        <v>23</v>
      </c>
      <c r="P58" s="77" t="s">
        <v>30</v>
      </c>
      <c r="Q58" s="74">
        <v>0.25</v>
      </c>
      <c r="R58" s="9">
        <v>0</v>
      </c>
      <c r="S58" s="5">
        <f t="shared" si="13"/>
        <v>0</v>
      </c>
      <c r="T58" s="8">
        <v>24</v>
      </c>
      <c r="U58" s="77" t="s">
        <v>30</v>
      </c>
      <c r="V58" s="8">
        <v>0.5</v>
      </c>
      <c r="W58" s="9">
        <v>0</v>
      </c>
      <c r="X58" s="5">
        <f t="shared" si="14"/>
        <v>0</v>
      </c>
      <c r="Y58" s="8">
        <v>28</v>
      </c>
      <c r="Z58" s="77" t="s">
        <v>30</v>
      </c>
      <c r="AA58" s="8">
        <v>1</v>
      </c>
      <c r="AB58" s="9">
        <v>0</v>
      </c>
      <c r="AC58" s="5">
        <f t="shared" si="10"/>
        <v>0</v>
      </c>
      <c r="AD58" s="31">
        <f>LARGE(CHOOSE({1,2,3,4}, N58,S58,X58,AC58),1)+LARGE(CHOOSE({1,2,3,4}, N58,S58,X58,AC58),2)+I58</f>
        <v>5</v>
      </c>
    </row>
    <row r="59" spans="1:30" ht="43.5" customHeight="1">
      <c r="A59" s="32">
        <v>56</v>
      </c>
      <c r="B59" s="16" t="s">
        <v>230</v>
      </c>
      <c r="C59" s="16" t="s">
        <v>229</v>
      </c>
      <c r="D59" s="16" t="s">
        <v>63</v>
      </c>
      <c r="E59" s="8">
        <v>21</v>
      </c>
      <c r="F59" s="131" t="s">
        <v>30</v>
      </c>
      <c r="G59" s="8">
        <v>0.5</v>
      </c>
      <c r="H59" s="9">
        <v>0</v>
      </c>
      <c r="I59" s="5">
        <f t="shared" si="12"/>
        <v>0</v>
      </c>
      <c r="J59" s="33">
        <v>36</v>
      </c>
      <c r="K59" s="34" t="s">
        <v>30</v>
      </c>
      <c r="L59" s="33">
        <v>0.25</v>
      </c>
      <c r="M59" s="9">
        <v>0</v>
      </c>
      <c r="N59" s="5">
        <f>ROUNDUP(M59,0)</f>
        <v>0</v>
      </c>
      <c r="O59" s="8">
        <v>23</v>
      </c>
      <c r="P59" s="77" t="s">
        <v>30</v>
      </c>
      <c r="Q59" s="74">
        <v>0.25</v>
      </c>
      <c r="R59" s="9">
        <v>0</v>
      </c>
      <c r="S59" s="5">
        <f t="shared" si="13"/>
        <v>0</v>
      </c>
      <c r="T59" s="8">
        <v>24</v>
      </c>
      <c r="U59" s="8">
        <v>24</v>
      </c>
      <c r="V59" s="8">
        <v>0.5</v>
      </c>
      <c r="W59" s="9">
        <f>200*(T59+1-U59)*V59/T59</f>
        <v>4.166666666666667</v>
      </c>
      <c r="X59" s="5">
        <f t="shared" si="14"/>
        <v>5</v>
      </c>
      <c r="Y59" s="8">
        <v>28</v>
      </c>
      <c r="Z59" s="77" t="s">
        <v>30</v>
      </c>
      <c r="AA59" s="8">
        <v>1</v>
      </c>
      <c r="AB59" s="9">
        <v>0</v>
      </c>
      <c r="AC59" s="5">
        <f t="shared" si="10"/>
        <v>0</v>
      </c>
      <c r="AD59" s="31">
        <f>LARGE(CHOOSE({1,2,3,4}, N59,S59,X59,AC59),1)+LARGE(CHOOSE({1,2,3,4}, N59,S59,X59,AC59),2)+I59</f>
        <v>5</v>
      </c>
    </row>
    <row r="60" spans="1:30" ht="35.25" hidden="1" customHeight="1">
      <c r="A60" s="32">
        <v>57</v>
      </c>
      <c r="B60" s="16" t="s">
        <v>329</v>
      </c>
      <c r="C60" s="16" t="s">
        <v>346</v>
      </c>
      <c r="D60" s="16" t="s">
        <v>116</v>
      </c>
      <c r="E60" s="8">
        <v>21</v>
      </c>
      <c r="F60" s="131" t="s">
        <v>30</v>
      </c>
      <c r="G60" s="8">
        <v>0.5</v>
      </c>
      <c r="H60" s="9">
        <v>0</v>
      </c>
      <c r="I60" s="5">
        <f t="shared" si="12"/>
        <v>0</v>
      </c>
      <c r="J60" s="33">
        <v>36</v>
      </c>
      <c r="K60" s="34" t="s">
        <v>30</v>
      </c>
      <c r="L60" s="33">
        <v>0.25</v>
      </c>
      <c r="M60" s="9">
        <v>0</v>
      </c>
      <c r="N60" s="5">
        <f>ROUNDUP(M60,0)</f>
        <v>0</v>
      </c>
      <c r="O60" s="8">
        <v>23</v>
      </c>
      <c r="P60" s="77" t="s">
        <v>30</v>
      </c>
      <c r="Q60" s="74">
        <v>0.25</v>
      </c>
      <c r="R60" s="9">
        <v>0</v>
      </c>
      <c r="S60" s="5">
        <f t="shared" si="13"/>
        <v>0</v>
      </c>
      <c r="T60" s="8">
        <v>24</v>
      </c>
      <c r="U60" s="77" t="s">
        <v>30</v>
      </c>
      <c r="V60" s="8">
        <v>0.5</v>
      </c>
      <c r="W60" s="9">
        <v>0</v>
      </c>
      <c r="X60" s="5">
        <f t="shared" si="14"/>
        <v>0</v>
      </c>
      <c r="Y60" s="8">
        <v>28</v>
      </c>
      <c r="Z60" s="168" t="s">
        <v>330</v>
      </c>
      <c r="AA60" s="8">
        <v>1</v>
      </c>
      <c r="AB60" s="33" t="s">
        <v>334</v>
      </c>
      <c r="AC60" s="5">
        <v>0</v>
      </c>
      <c r="AD60" s="31">
        <f>LARGE(CHOOSE({1,2,3,4}, N60,S60,X60,AC60),1)+LARGE(CHOOSE({1,2,3,4}, N60,S60,X60,AC60),2)+I60</f>
        <v>0</v>
      </c>
    </row>
    <row r="61" spans="1:30" ht="35.25" hidden="1" customHeight="1">
      <c r="A61" s="32">
        <v>58</v>
      </c>
      <c r="B61" s="16" t="s">
        <v>332</v>
      </c>
      <c r="C61" s="16" t="s">
        <v>347</v>
      </c>
      <c r="D61" s="16" t="s">
        <v>60</v>
      </c>
      <c r="E61" s="8">
        <v>21</v>
      </c>
      <c r="F61" s="131" t="s">
        <v>30</v>
      </c>
      <c r="G61" s="8">
        <v>0.5</v>
      </c>
      <c r="H61" s="9">
        <v>0</v>
      </c>
      <c r="I61" s="5">
        <f t="shared" si="12"/>
        <v>0</v>
      </c>
      <c r="J61" s="33">
        <v>36</v>
      </c>
      <c r="K61" s="34" t="s">
        <v>30</v>
      </c>
      <c r="L61" s="33">
        <v>0.25</v>
      </c>
      <c r="M61" s="9">
        <v>0</v>
      </c>
      <c r="N61" s="5">
        <f>ROUNDUP(M61,0)</f>
        <v>0</v>
      </c>
      <c r="O61" s="8">
        <v>23</v>
      </c>
      <c r="P61" s="77" t="s">
        <v>30</v>
      </c>
      <c r="Q61" s="74">
        <v>0.25</v>
      </c>
      <c r="R61" s="9">
        <v>0</v>
      </c>
      <c r="S61" s="5">
        <f t="shared" si="13"/>
        <v>0</v>
      </c>
      <c r="T61" s="8">
        <v>24</v>
      </c>
      <c r="U61" s="77" t="s">
        <v>30</v>
      </c>
      <c r="V61" s="8">
        <v>0.5</v>
      </c>
      <c r="W61" s="9">
        <v>0</v>
      </c>
      <c r="X61" s="5">
        <f t="shared" si="14"/>
        <v>0</v>
      </c>
      <c r="Y61" s="8">
        <v>28</v>
      </c>
      <c r="Z61" s="168" t="s">
        <v>333</v>
      </c>
      <c r="AA61" s="8">
        <v>1</v>
      </c>
      <c r="AB61" s="33" t="s">
        <v>335</v>
      </c>
      <c r="AC61" s="5">
        <v>0</v>
      </c>
      <c r="AD61" s="31">
        <f>LARGE(CHOOSE({1,2,3,4}, N61,S61,X61,AC61),1)+LARGE(CHOOSE({1,2,3,4}, N61,S61,X61,AC61),2)+I61</f>
        <v>0</v>
      </c>
    </row>
  </sheetData>
  <autoFilter ref="A3:AD61">
    <sortState ref="A5:AD61">
      <sortCondition descending="1" ref="AD3:AD61"/>
    </sortState>
  </autoFilter>
  <sortState ref="A5:A65">
    <sortCondition ref="A5:A65"/>
  </sortState>
  <mergeCells count="11">
    <mergeCell ref="A1:AD1"/>
    <mergeCell ref="D2:D3"/>
    <mergeCell ref="C2:C3"/>
    <mergeCell ref="B2:B3"/>
    <mergeCell ref="A2:A3"/>
    <mergeCell ref="J2:N2"/>
    <mergeCell ref="T2:X2"/>
    <mergeCell ref="AD2:AD3"/>
    <mergeCell ref="Y2:AC2"/>
    <mergeCell ref="O2:S2"/>
    <mergeCell ref="E2:I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2"/>
  <sheetViews>
    <sheetView view="pageBreakPreview" zoomScale="70" zoomScaleNormal="100" zoomScaleSheetLayoutView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E6" sqref="E6"/>
    </sheetView>
  </sheetViews>
  <sheetFormatPr defaultRowHeight="15"/>
  <cols>
    <col min="1" max="1" width="5.42578125" style="13" customWidth="1"/>
    <col min="2" max="2" width="21.7109375" style="12" bestFit="1" customWidth="1"/>
    <col min="3" max="3" width="12.42578125" style="12" customWidth="1"/>
    <col min="4" max="4" width="21.7109375" style="12" customWidth="1"/>
    <col min="5" max="5" width="10.140625" style="12" customWidth="1"/>
    <col min="6" max="6" width="8.85546875" style="12" customWidth="1"/>
    <col min="7" max="7" width="10.7109375" style="12" customWidth="1"/>
    <col min="8" max="8" width="11.5703125" style="12" customWidth="1"/>
    <col min="9" max="9" width="11.85546875" style="12" customWidth="1"/>
    <col min="10" max="10" width="8.42578125" style="13" customWidth="1"/>
    <col min="11" max="11" width="10.28515625" style="25" customWidth="1"/>
    <col min="12" max="12" width="9" style="13" customWidth="1"/>
    <col min="13" max="13" width="9.5703125" style="13" customWidth="1"/>
    <col min="14" max="14" width="10.140625" style="43" customWidth="1"/>
    <col min="15" max="15" width="7.140625" style="43" customWidth="1"/>
    <col min="16" max="16" width="7.7109375" style="43" customWidth="1"/>
    <col min="17" max="17" width="7.28515625" style="43" customWidth="1"/>
    <col min="18" max="18" width="7.7109375" style="43" customWidth="1"/>
    <col min="19" max="24" width="6.85546875" style="43" customWidth="1"/>
    <col min="25" max="25" width="6.7109375" style="23" customWidth="1"/>
    <col min="26" max="26" width="8.5703125" style="23" customWidth="1"/>
    <col min="27" max="27" width="10.140625" style="23" customWidth="1"/>
    <col min="28" max="28" width="8.7109375" style="23" customWidth="1"/>
    <col min="29" max="29" width="8.42578125" style="13" customWidth="1"/>
    <col min="30" max="30" width="12.5703125" style="27" customWidth="1"/>
    <col min="31" max="16384" width="9.140625" style="12"/>
  </cols>
  <sheetData>
    <row r="1" spans="1:30" ht="21">
      <c r="A1" s="190" t="s">
        <v>188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</row>
    <row r="2" spans="1:30" s="47" customFormat="1" ht="80.25" customHeight="1">
      <c r="A2" s="191" t="s">
        <v>0</v>
      </c>
      <c r="B2" s="191" t="s">
        <v>1</v>
      </c>
      <c r="C2" s="191" t="s">
        <v>5</v>
      </c>
      <c r="D2" s="191" t="s">
        <v>57</v>
      </c>
      <c r="E2" s="192" t="s">
        <v>263</v>
      </c>
      <c r="F2" s="192"/>
      <c r="G2" s="192"/>
      <c r="H2" s="192"/>
      <c r="I2" s="192"/>
      <c r="J2" s="192" t="s">
        <v>250</v>
      </c>
      <c r="K2" s="192"/>
      <c r="L2" s="192"/>
      <c r="M2" s="192"/>
      <c r="N2" s="192"/>
      <c r="O2" s="193" t="s">
        <v>151</v>
      </c>
      <c r="P2" s="194"/>
      <c r="Q2" s="194"/>
      <c r="R2" s="194"/>
      <c r="S2" s="194"/>
      <c r="T2" s="193" t="s">
        <v>251</v>
      </c>
      <c r="U2" s="194"/>
      <c r="V2" s="194"/>
      <c r="W2" s="194"/>
      <c r="X2" s="194"/>
      <c r="Y2" s="193" t="s">
        <v>296</v>
      </c>
      <c r="Z2" s="194"/>
      <c r="AA2" s="194"/>
      <c r="AB2" s="194"/>
      <c r="AC2" s="194"/>
      <c r="AD2" s="189" t="s">
        <v>204</v>
      </c>
    </row>
    <row r="3" spans="1:30" ht="108.75" customHeight="1">
      <c r="A3" s="191"/>
      <c r="B3" s="191"/>
      <c r="C3" s="191"/>
      <c r="D3" s="191"/>
      <c r="E3" s="37" t="s">
        <v>97</v>
      </c>
      <c r="F3" s="37" t="s">
        <v>98</v>
      </c>
      <c r="G3" s="37" t="s">
        <v>99</v>
      </c>
      <c r="H3" s="38" t="s">
        <v>84</v>
      </c>
      <c r="I3" s="48" t="s">
        <v>104</v>
      </c>
      <c r="J3" s="37" t="s">
        <v>97</v>
      </c>
      <c r="K3" s="37" t="s">
        <v>98</v>
      </c>
      <c r="L3" s="37" t="s">
        <v>99</v>
      </c>
      <c r="M3" s="38" t="s">
        <v>84</v>
      </c>
      <c r="N3" s="48" t="s">
        <v>104</v>
      </c>
      <c r="O3" s="37" t="s">
        <v>97</v>
      </c>
      <c r="P3" s="37" t="s">
        <v>98</v>
      </c>
      <c r="Q3" s="37" t="s">
        <v>99</v>
      </c>
      <c r="R3" s="38" t="s">
        <v>84</v>
      </c>
      <c r="S3" s="48" t="s">
        <v>104</v>
      </c>
      <c r="T3" s="37" t="s">
        <v>97</v>
      </c>
      <c r="U3" s="37" t="s">
        <v>98</v>
      </c>
      <c r="V3" s="37" t="s">
        <v>99</v>
      </c>
      <c r="W3" s="38" t="s">
        <v>84</v>
      </c>
      <c r="X3" s="48" t="s">
        <v>104</v>
      </c>
      <c r="Y3" s="37" t="s">
        <v>97</v>
      </c>
      <c r="Z3" s="37" t="s">
        <v>98</v>
      </c>
      <c r="AA3" s="37" t="s">
        <v>99</v>
      </c>
      <c r="AB3" s="38" t="s">
        <v>84</v>
      </c>
      <c r="AC3" s="48" t="s">
        <v>104</v>
      </c>
      <c r="AD3" s="189"/>
    </row>
    <row r="4" spans="1:30" ht="36.75" customHeight="1">
      <c r="A4" s="57">
        <v>1</v>
      </c>
      <c r="B4" s="122" t="s">
        <v>36</v>
      </c>
      <c r="C4" s="49" t="s">
        <v>41</v>
      </c>
      <c r="D4" s="49" t="s">
        <v>61</v>
      </c>
      <c r="E4" s="31">
        <v>6</v>
      </c>
      <c r="F4" s="31">
        <v>1</v>
      </c>
      <c r="G4" s="31">
        <v>0.5</v>
      </c>
      <c r="H4" s="9">
        <f>200*(E4+1-F4)*G4/E4</f>
        <v>100</v>
      </c>
      <c r="I4" s="28">
        <f t="shared" ref="I4:I22" si="0">ROUNDUP(H4,0)</f>
        <v>100</v>
      </c>
      <c r="J4" s="66">
        <v>3</v>
      </c>
      <c r="K4" s="134">
        <v>1</v>
      </c>
      <c r="L4" s="66">
        <v>0.25</v>
      </c>
      <c r="M4" s="9">
        <f>200*(J4+1-K4)*L4/J4</f>
        <v>50</v>
      </c>
      <c r="N4" s="28">
        <f t="shared" ref="N4:N22" si="1">ROUNDUP(M4,0)</f>
        <v>50</v>
      </c>
      <c r="O4" s="3">
        <v>4</v>
      </c>
      <c r="P4" s="73" t="s">
        <v>185</v>
      </c>
      <c r="Q4" s="3">
        <v>0.25</v>
      </c>
      <c r="R4" s="9">
        <f>200*(O4+1-P4)*Q4/O4</f>
        <v>50</v>
      </c>
      <c r="S4" s="28">
        <f t="shared" ref="S4:S22" si="2">ROUNDUP(R4,0)</f>
        <v>50</v>
      </c>
      <c r="T4" s="3">
        <v>8</v>
      </c>
      <c r="U4" s="3">
        <v>1</v>
      </c>
      <c r="V4" s="3">
        <v>0.5</v>
      </c>
      <c r="W4" s="9">
        <f>200*(T4+1-U4)*V4/T4</f>
        <v>100</v>
      </c>
      <c r="X4" s="28">
        <f t="shared" ref="X4:X21" si="3">ROUNDUP(W4,0)</f>
        <v>100</v>
      </c>
      <c r="Y4" s="3">
        <v>12</v>
      </c>
      <c r="Z4" s="167">
        <v>1</v>
      </c>
      <c r="AA4" s="3">
        <v>1</v>
      </c>
      <c r="AB4" s="9">
        <f t="shared" ref="AB4:AB11" si="4">200*(Y4+1-Z4)*AA4/Y4</f>
        <v>200</v>
      </c>
      <c r="AC4" s="28">
        <f t="shared" ref="AC4:AC22" si="5">ROUNDUP(AB4,0)</f>
        <v>200</v>
      </c>
      <c r="AD4" s="31">
        <f>LARGE(CHOOSE({1,2,3,4}, N4,S4,X4,AC4),1)+LARGE(CHOOSE({1,2,3,4}, N4,S4,X4,AC4),2)+I4</f>
        <v>400</v>
      </c>
    </row>
    <row r="5" spans="1:30" ht="36.75" customHeight="1">
      <c r="A5" s="57">
        <v>2</v>
      </c>
      <c r="B5" s="132" t="s">
        <v>74</v>
      </c>
      <c r="C5" s="67" t="s">
        <v>75</v>
      </c>
      <c r="D5" s="67" t="s">
        <v>59</v>
      </c>
      <c r="E5" s="31">
        <v>6</v>
      </c>
      <c r="F5" s="103">
        <v>1</v>
      </c>
      <c r="G5" s="31">
        <v>0.5</v>
      </c>
      <c r="H5" s="9">
        <f>200*(E5+1-F5)*G5/E5</f>
        <v>100</v>
      </c>
      <c r="I5" s="28">
        <f t="shared" si="0"/>
        <v>100</v>
      </c>
      <c r="J5" s="66">
        <v>3</v>
      </c>
      <c r="K5" s="31">
        <v>1</v>
      </c>
      <c r="L5" s="66">
        <v>0.25</v>
      </c>
      <c r="M5" s="9">
        <f>200*(J5+1-K5)*L5/J5</f>
        <v>50</v>
      </c>
      <c r="N5" s="28">
        <f t="shared" si="1"/>
        <v>50</v>
      </c>
      <c r="O5" s="3">
        <v>4</v>
      </c>
      <c r="P5" s="3">
        <v>1</v>
      </c>
      <c r="Q5" s="3">
        <v>0.25</v>
      </c>
      <c r="R5" s="9">
        <f>200*(O5+1-P5)*Q5/O5</f>
        <v>50</v>
      </c>
      <c r="S5" s="28">
        <f t="shared" si="2"/>
        <v>50</v>
      </c>
      <c r="T5" s="3">
        <v>8</v>
      </c>
      <c r="U5" s="3">
        <v>1</v>
      </c>
      <c r="V5" s="3">
        <v>0.5</v>
      </c>
      <c r="W5" s="9">
        <f>200*(T5+1-U5)*V5/T5</f>
        <v>100</v>
      </c>
      <c r="X5" s="28">
        <f t="shared" si="3"/>
        <v>100</v>
      </c>
      <c r="Y5" s="3">
        <v>12</v>
      </c>
      <c r="Z5" s="3">
        <v>1</v>
      </c>
      <c r="AA5" s="3">
        <v>1</v>
      </c>
      <c r="AB5" s="9">
        <f t="shared" si="4"/>
        <v>200</v>
      </c>
      <c r="AC5" s="28">
        <f t="shared" si="5"/>
        <v>200</v>
      </c>
      <c r="AD5" s="31">
        <f>LARGE(CHOOSE({1,2,3,4}, N5,S5,X5,AC5),1)+LARGE(CHOOSE({1,2,3,4}, N5,S5,X5,AC5),2)+I5</f>
        <v>400</v>
      </c>
    </row>
    <row r="6" spans="1:30" ht="36.75" customHeight="1">
      <c r="A6" s="57">
        <v>3</v>
      </c>
      <c r="B6" s="133" t="s">
        <v>233</v>
      </c>
      <c r="C6" s="19" t="s">
        <v>234</v>
      </c>
      <c r="D6" s="19" t="s">
        <v>348</v>
      </c>
      <c r="E6" s="31">
        <v>6</v>
      </c>
      <c r="F6" s="3">
        <v>2</v>
      </c>
      <c r="G6" s="31">
        <v>0.5</v>
      </c>
      <c r="H6" s="9">
        <f>200*(E6+1-F6)*G6/E6</f>
        <v>83.333333333333329</v>
      </c>
      <c r="I6" s="28">
        <f t="shared" si="0"/>
        <v>84</v>
      </c>
      <c r="J6" s="66">
        <v>3</v>
      </c>
      <c r="K6" s="31" t="s">
        <v>30</v>
      </c>
      <c r="L6" s="66">
        <v>0.25</v>
      </c>
      <c r="M6" s="9">
        <v>0</v>
      </c>
      <c r="N6" s="28">
        <f t="shared" si="1"/>
        <v>0</v>
      </c>
      <c r="O6" s="3">
        <v>4</v>
      </c>
      <c r="P6" s="72" t="s">
        <v>30</v>
      </c>
      <c r="Q6" s="3">
        <v>0.25</v>
      </c>
      <c r="R6" s="9">
        <v>0</v>
      </c>
      <c r="S6" s="28">
        <f t="shared" si="2"/>
        <v>0</v>
      </c>
      <c r="T6" s="3">
        <v>8</v>
      </c>
      <c r="U6" s="3">
        <v>3</v>
      </c>
      <c r="V6" s="3">
        <v>0.5</v>
      </c>
      <c r="W6" s="9">
        <f>200*(T6+1-U6)*V6/T6</f>
        <v>75</v>
      </c>
      <c r="X6" s="28">
        <f t="shared" si="3"/>
        <v>75</v>
      </c>
      <c r="Y6" s="3">
        <v>12</v>
      </c>
      <c r="Z6" s="3">
        <v>2</v>
      </c>
      <c r="AA6" s="3">
        <v>1</v>
      </c>
      <c r="AB6" s="9">
        <f t="shared" si="4"/>
        <v>183.33333333333334</v>
      </c>
      <c r="AC6" s="28">
        <f t="shared" si="5"/>
        <v>184</v>
      </c>
      <c r="AD6" s="31">
        <f>LARGE(CHOOSE({1,2,3,4}, N6,S6,X6,AC6),1)+LARGE(CHOOSE({1,2,3,4}, N6,S6,X6,AC6),2)+I6</f>
        <v>343</v>
      </c>
    </row>
    <row r="7" spans="1:30" ht="36.75" customHeight="1">
      <c r="A7" s="57">
        <v>4</v>
      </c>
      <c r="B7" s="132" t="s">
        <v>33</v>
      </c>
      <c r="C7" s="67" t="s">
        <v>38</v>
      </c>
      <c r="D7" s="67" t="s">
        <v>64</v>
      </c>
      <c r="E7" s="31">
        <v>6</v>
      </c>
      <c r="F7" s="103">
        <v>5</v>
      </c>
      <c r="G7" s="31">
        <v>0.5</v>
      </c>
      <c r="H7" s="9">
        <f>200*(E7+1-F7)*G7/E7</f>
        <v>33.333333333333336</v>
      </c>
      <c r="I7" s="28">
        <f t="shared" si="0"/>
        <v>34</v>
      </c>
      <c r="J7" s="66">
        <v>3</v>
      </c>
      <c r="K7" s="31" t="s">
        <v>30</v>
      </c>
      <c r="L7" s="66">
        <v>0.25</v>
      </c>
      <c r="M7" s="9">
        <v>0</v>
      </c>
      <c r="N7" s="28">
        <f t="shared" si="1"/>
        <v>0</v>
      </c>
      <c r="O7" s="3">
        <v>4</v>
      </c>
      <c r="P7" s="3">
        <v>2</v>
      </c>
      <c r="Q7" s="3">
        <v>0.25</v>
      </c>
      <c r="R7" s="9">
        <f>200*(O7+1-P7)*Q7/O7</f>
        <v>37.5</v>
      </c>
      <c r="S7" s="28">
        <f t="shared" si="2"/>
        <v>38</v>
      </c>
      <c r="T7" s="3">
        <v>8</v>
      </c>
      <c r="U7" s="3">
        <v>4</v>
      </c>
      <c r="V7" s="3">
        <v>0.5</v>
      </c>
      <c r="W7" s="9">
        <f>200*(T7+1-U7)*V7/T7</f>
        <v>62.5</v>
      </c>
      <c r="X7" s="28">
        <f t="shared" si="3"/>
        <v>63</v>
      </c>
      <c r="Y7" s="3">
        <v>12</v>
      </c>
      <c r="Z7" s="3">
        <v>4</v>
      </c>
      <c r="AA7" s="3">
        <v>1</v>
      </c>
      <c r="AB7" s="9">
        <f t="shared" si="4"/>
        <v>150</v>
      </c>
      <c r="AC7" s="28">
        <f t="shared" si="5"/>
        <v>150</v>
      </c>
      <c r="AD7" s="31">
        <f>LARGE(CHOOSE({1,2,3,4}, N7,S7,X7,AC7),1)+LARGE(CHOOSE({1,2,3,4}, N7,S7,X7,AC7),2)+I7</f>
        <v>247</v>
      </c>
    </row>
    <row r="8" spans="1:30" ht="36.75" customHeight="1">
      <c r="A8" s="57">
        <v>5</v>
      </c>
      <c r="B8" s="19" t="s">
        <v>297</v>
      </c>
      <c r="C8" s="19" t="s">
        <v>306</v>
      </c>
      <c r="D8" s="19" t="s">
        <v>308</v>
      </c>
      <c r="E8" s="31">
        <v>6</v>
      </c>
      <c r="F8" s="3" t="s">
        <v>30</v>
      </c>
      <c r="G8" s="31">
        <v>0.5</v>
      </c>
      <c r="H8" s="9">
        <v>0</v>
      </c>
      <c r="I8" s="28">
        <f t="shared" si="0"/>
        <v>0</v>
      </c>
      <c r="J8" s="66">
        <v>3</v>
      </c>
      <c r="K8" s="31" t="s">
        <v>30</v>
      </c>
      <c r="L8" s="66">
        <v>0.25</v>
      </c>
      <c r="M8" s="9">
        <v>0</v>
      </c>
      <c r="N8" s="28">
        <f t="shared" si="1"/>
        <v>0</v>
      </c>
      <c r="O8" s="3">
        <v>4</v>
      </c>
      <c r="P8" s="72" t="s">
        <v>30</v>
      </c>
      <c r="Q8" s="3">
        <v>0.25</v>
      </c>
      <c r="R8" s="9">
        <v>0</v>
      </c>
      <c r="S8" s="28">
        <f t="shared" si="2"/>
        <v>0</v>
      </c>
      <c r="T8" s="3">
        <v>8</v>
      </c>
      <c r="U8" s="72" t="s">
        <v>30</v>
      </c>
      <c r="V8" s="3">
        <v>0.5</v>
      </c>
      <c r="W8" s="9">
        <v>0</v>
      </c>
      <c r="X8" s="28">
        <f t="shared" si="3"/>
        <v>0</v>
      </c>
      <c r="Y8" s="3">
        <v>12</v>
      </c>
      <c r="Z8" s="72" t="s">
        <v>292</v>
      </c>
      <c r="AA8" s="3">
        <v>1</v>
      </c>
      <c r="AB8" s="9">
        <f t="shared" si="4"/>
        <v>166.66666666666666</v>
      </c>
      <c r="AC8" s="28">
        <f t="shared" si="5"/>
        <v>167</v>
      </c>
      <c r="AD8" s="31">
        <f>LARGE(CHOOSE({1,2,3,4}, N8,S8,X8,AC8),1)+LARGE(CHOOSE({1,2,3,4}, N8,S8,X8,AC8),2)+I8</f>
        <v>167</v>
      </c>
    </row>
    <row r="9" spans="1:30" ht="36.75" customHeight="1">
      <c r="A9" s="57">
        <v>6</v>
      </c>
      <c r="B9" s="19" t="s">
        <v>274</v>
      </c>
      <c r="C9" s="19" t="s">
        <v>275</v>
      </c>
      <c r="D9" s="19" t="s">
        <v>107</v>
      </c>
      <c r="E9" s="31">
        <v>6</v>
      </c>
      <c r="F9" s="3">
        <v>6</v>
      </c>
      <c r="G9" s="31">
        <v>0.5</v>
      </c>
      <c r="H9" s="9">
        <f>200*(E9+1-F9)*G9/E9</f>
        <v>16.666666666666668</v>
      </c>
      <c r="I9" s="28">
        <f t="shared" si="0"/>
        <v>17</v>
      </c>
      <c r="J9" s="66">
        <v>3</v>
      </c>
      <c r="K9" s="31" t="s">
        <v>30</v>
      </c>
      <c r="L9" s="66">
        <v>0.25</v>
      </c>
      <c r="M9" s="9">
        <v>0</v>
      </c>
      <c r="N9" s="28">
        <f t="shared" si="1"/>
        <v>0</v>
      </c>
      <c r="O9" s="3">
        <v>4</v>
      </c>
      <c r="P9" s="72" t="s">
        <v>30</v>
      </c>
      <c r="Q9" s="3">
        <v>0.25</v>
      </c>
      <c r="R9" s="9">
        <v>0</v>
      </c>
      <c r="S9" s="28">
        <f t="shared" si="2"/>
        <v>0</v>
      </c>
      <c r="T9" s="3">
        <v>8</v>
      </c>
      <c r="U9" s="72" t="s">
        <v>30</v>
      </c>
      <c r="V9" s="3">
        <v>0.5</v>
      </c>
      <c r="W9" s="9">
        <v>0</v>
      </c>
      <c r="X9" s="28">
        <f t="shared" si="3"/>
        <v>0</v>
      </c>
      <c r="Y9" s="3">
        <v>12</v>
      </c>
      <c r="Z9" s="72" t="s">
        <v>194</v>
      </c>
      <c r="AA9" s="3">
        <v>1</v>
      </c>
      <c r="AB9" s="9">
        <f t="shared" si="4"/>
        <v>116.66666666666667</v>
      </c>
      <c r="AC9" s="28">
        <f t="shared" si="5"/>
        <v>117</v>
      </c>
      <c r="AD9" s="31">
        <f>LARGE(CHOOSE({1,2,3,4}, N9,S9,X9,AC9),1)+LARGE(CHOOSE({1,2,3,4}, N9,S9,X9,AC9),2)+I9</f>
        <v>134</v>
      </c>
    </row>
    <row r="10" spans="1:30" ht="36.75" customHeight="1">
      <c r="A10" s="57">
        <v>7</v>
      </c>
      <c r="B10" s="19" t="s">
        <v>298</v>
      </c>
      <c r="C10" s="19" t="s">
        <v>307</v>
      </c>
      <c r="D10" s="19" t="s">
        <v>308</v>
      </c>
      <c r="E10" s="31">
        <v>6</v>
      </c>
      <c r="F10" s="3" t="s">
        <v>30</v>
      </c>
      <c r="G10" s="31">
        <v>0.5</v>
      </c>
      <c r="H10" s="9">
        <v>0</v>
      </c>
      <c r="I10" s="28">
        <f t="shared" si="0"/>
        <v>0</v>
      </c>
      <c r="J10" s="66">
        <v>3</v>
      </c>
      <c r="K10" s="31" t="s">
        <v>30</v>
      </c>
      <c r="L10" s="66">
        <v>0.25</v>
      </c>
      <c r="M10" s="9">
        <v>0</v>
      </c>
      <c r="N10" s="28">
        <f t="shared" si="1"/>
        <v>0</v>
      </c>
      <c r="O10" s="3">
        <v>4</v>
      </c>
      <c r="P10" s="72" t="s">
        <v>30</v>
      </c>
      <c r="Q10" s="3">
        <v>0.25</v>
      </c>
      <c r="R10" s="9">
        <v>0</v>
      </c>
      <c r="S10" s="28">
        <f t="shared" si="2"/>
        <v>0</v>
      </c>
      <c r="T10" s="3">
        <v>8</v>
      </c>
      <c r="U10" s="72" t="s">
        <v>30</v>
      </c>
      <c r="V10" s="3">
        <v>0.5</v>
      </c>
      <c r="W10" s="9">
        <v>0</v>
      </c>
      <c r="X10" s="28">
        <f t="shared" si="3"/>
        <v>0</v>
      </c>
      <c r="Y10" s="3">
        <v>12</v>
      </c>
      <c r="Z10" s="72" t="s">
        <v>299</v>
      </c>
      <c r="AA10" s="3">
        <v>1</v>
      </c>
      <c r="AB10" s="9">
        <f t="shared" si="4"/>
        <v>133.33333333333334</v>
      </c>
      <c r="AC10" s="28">
        <f t="shared" si="5"/>
        <v>134</v>
      </c>
      <c r="AD10" s="31">
        <f>LARGE(CHOOSE({1,2,3,4}, N10,S10,X10,AC10),1)+LARGE(CHOOSE({1,2,3,4}, N10,S10,X10,AC10),2)+I10</f>
        <v>134</v>
      </c>
    </row>
    <row r="11" spans="1:30" ht="36.75" customHeight="1">
      <c r="A11" s="57">
        <v>8</v>
      </c>
      <c r="B11" s="122" t="s">
        <v>27</v>
      </c>
      <c r="C11" s="49" t="s">
        <v>39</v>
      </c>
      <c r="D11" s="49" t="s">
        <v>60</v>
      </c>
      <c r="E11" s="31">
        <v>6</v>
      </c>
      <c r="F11" s="3" t="s">
        <v>30</v>
      </c>
      <c r="G11" s="31">
        <v>0.5</v>
      </c>
      <c r="H11" s="9">
        <v>0</v>
      </c>
      <c r="I11" s="28">
        <f t="shared" si="0"/>
        <v>0</v>
      </c>
      <c r="J11" s="66">
        <v>3</v>
      </c>
      <c r="K11" s="31" t="s">
        <v>30</v>
      </c>
      <c r="L11" s="66">
        <v>0.25</v>
      </c>
      <c r="M11" s="9">
        <v>0</v>
      </c>
      <c r="N11" s="28">
        <f t="shared" si="1"/>
        <v>0</v>
      </c>
      <c r="O11" s="3">
        <v>4</v>
      </c>
      <c r="P11" s="3">
        <v>3</v>
      </c>
      <c r="Q11" s="3">
        <v>0.25</v>
      </c>
      <c r="R11" s="9">
        <f>200*(O11+1-P11)*Q11/O11</f>
        <v>25</v>
      </c>
      <c r="S11" s="28">
        <f t="shared" si="2"/>
        <v>25</v>
      </c>
      <c r="T11" s="3">
        <v>8</v>
      </c>
      <c r="U11" s="72" t="s">
        <v>30</v>
      </c>
      <c r="V11" s="3">
        <v>0.5</v>
      </c>
      <c r="W11" s="9">
        <v>0</v>
      </c>
      <c r="X11" s="28">
        <f t="shared" si="3"/>
        <v>0</v>
      </c>
      <c r="Y11" s="3">
        <v>12</v>
      </c>
      <c r="Z11" s="72" t="s">
        <v>300</v>
      </c>
      <c r="AA11" s="3">
        <v>1</v>
      </c>
      <c r="AB11" s="9">
        <f t="shared" si="4"/>
        <v>100</v>
      </c>
      <c r="AC11" s="28">
        <f t="shared" si="5"/>
        <v>100</v>
      </c>
      <c r="AD11" s="31">
        <f>LARGE(CHOOSE({1,2,3,4}, N11,S11,X11,AC11),1)+LARGE(CHOOSE({1,2,3,4}, N11,S11,X11,AC11),2)+I11</f>
        <v>125</v>
      </c>
    </row>
    <row r="12" spans="1:30" ht="36.75" customHeight="1">
      <c r="A12" s="57">
        <v>9</v>
      </c>
      <c r="B12" s="132" t="s">
        <v>32</v>
      </c>
      <c r="C12" s="67" t="s">
        <v>37</v>
      </c>
      <c r="D12" s="67" t="s">
        <v>63</v>
      </c>
      <c r="E12" s="31">
        <v>6</v>
      </c>
      <c r="F12" s="103">
        <v>3</v>
      </c>
      <c r="G12" s="31">
        <v>0.5</v>
      </c>
      <c r="H12" s="9">
        <f>200*(E12+1-F12)*G12/E12</f>
        <v>66.666666666666671</v>
      </c>
      <c r="I12" s="28">
        <f t="shared" si="0"/>
        <v>67</v>
      </c>
      <c r="J12" s="66">
        <v>3</v>
      </c>
      <c r="K12" s="31">
        <v>2</v>
      </c>
      <c r="L12" s="66">
        <v>0.25</v>
      </c>
      <c r="M12" s="9">
        <f>200*(J12+1-K12)*L12/J12</f>
        <v>33.333333333333336</v>
      </c>
      <c r="N12" s="28">
        <f t="shared" si="1"/>
        <v>34</v>
      </c>
      <c r="O12" s="3">
        <v>4</v>
      </c>
      <c r="P12" s="72" t="s">
        <v>30</v>
      </c>
      <c r="Q12" s="3">
        <v>0.25</v>
      </c>
      <c r="R12" s="9">
        <v>0</v>
      </c>
      <c r="S12" s="28">
        <f t="shared" si="2"/>
        <v>0</v>
      </c>
      <c r="T12" s="3">
        <v>8</v>
      </c>
      <c r="U12" s="72" t="s">
        <v>30</v>
      </c>
      <c r="V12" s="3">
        <v>0.5</v>
      </c>
      <c r="W12" s="9">
        <v>0</v>
      </c>
      <c r="X12" s="28">
        <f t="shared" si="3"/>
        <v>0</v>
      </c>
      <c r="Y12" s="3">
        <v>12</v>
      </c>
      <c r="Z12" s="72" t="s">
        <v>30</v>
      </c>
      <c r="AA12" s="3">
        <v>1</v>
      </c>
      <c r="AB12" s="9">
        <v>0</v>
      </c>
      <c r="AC12" s="28">
        <f t="shared" si="5"/>
        <v>0</v>
      </c>
      <c r="AD12" s="31">
        <f>LARGE(CHOOSE({1,2,3,4}, N12,S12,X12,AC12),1)+LARGE(CHOOSE({1,2,3,4}, N12,S12,X12,AC12),2)+I12</f>
        <v>101</v>
      </c>
    </row>
    <row r="13" spans="1:30" ht="42" customHeight="1">
      <c r="A13" s="57">
        <v>10</v>
      </c>
      <c r="B13" s="133" t="s">
        <v>231</v>
      </c>
      <c r="C13" s="19" t="s">
        <v>232</v>
      </c>
      <c r="D13" s="19" t="s">
        <v>59</v>
      </c>
      <c r="E13" s="31">
        <v>6</v>
      </c>
      <c r="F13" s="3" t="s">
        <v>30</v>
      </c>
      <c r="G13" s="31">
        <v>0.5</v>
      </c>
      <c r="H13" s="9">
        <v>0</v>
      </c>
      <c r="I13" s="28">
        <f t="shared" si="0"/>
        <v>0</v>
      </c>
      <c r="J13" s="66">
        <v>3</v>
      </c>
      <c r="K13" s="31" t="s">
        <v>30</v>
      </c>
      <c r="L13" s="66">
        <v>0.25</v>
      </c>
      <c r="M13" s="9">
        <v>0</v>
      </c>
      <c r="N13" s="28">
        <f t="shared" si="1"/>
        <v>0</v>
      </c>
      <c r="O13" s="3">
        <v>4</v>
      </c>
      <c r="P13" s="72" t="s">
        <v>30</v>
      </c>
      <c r="Q13" s="3">
        <v>0.25</v>
      </c>
      <c r="R13" s="9">
        <v>0</v>
      </c>
      <c r="S13" s="28">
        <f t="shared" si="2"/>
        <v>0</v>
      </c>
      <c r="T13" s="3">
        <v>8</v>
      </c>
      <c r="U13" s="3">
        <v>2</v>
      </c>
      <c r="V13" s="3">
        <v>0.5</v>
      </c>
      <c r="W13" s="9">
        <f>200*(T13+1-U13)*V13/T13</f>
        <v>87.5</v>
      </c>
      <c r="X13" s="28">
        <f t="shared" si="3"/>
        <v>88</v>
      </c>
      <c r="Y13" s="3">
        <v>12</v>
      </c>
      <c r="Z13" s="3" t="s">
        <v>30</v>
      </c>
      <c r="AA13" s="3">
        <v>1</v>
      </c>
      <c r="AB13" s="9">
        <v>0</v>
      </c>
      <c r="AC13" s="28">
        <f t="shared" si="5"/>
        <v>0</v>
      </c>
      <c r="AD13" s="31">
        <f>LARGE(CHOOSE({1,2,3,4}, N13,S13,X13,AC13),1)+LARGE(CHOOSE({1,2,3,4}, N13,S13,X13,AC13),2)+I13</f>
        <v>88</v>
      </c>
    </row>
    <row r="14" spans="1:30" ht="33" customHeight="1">
      <c r="A14" s="57">
        <v>11</v>
      </c>
      <c r="B14" s="19" t="s">
        <v>301</v>
      </c>
      <c r="C14" s="19" t="s">
        <v>309</v>
      </c>
      <c r="D14" s="19" t="s">
        <v>60</v>
      </c>
      <c r="E14" s="31">
        <v>6</v>
      </c>
      <c r="F14" s="3" t="s">
        <v>30</v>
      </c>
      <c r="G14" s="31">
        <v>0.5</v>
      </c>
      <c r="H14" s="9">
        <v>0</v>
      </c>
      <c r="I14" s="28">
        <f t="shared" si="0"/>
        <v>0</v>
      </c>
      <c r="J14" s="66">
        <v>3</v>
      </c>
      <c r="K14" s="31" t="s">
        <v>30</v>
      </c>
      <c r="L14" s="66">
        <v>0.25</v>
      </c>
      <c r="M14" s="9">
        <v>0</v>
      </c>
      <c r="N14" s="28">
        <f t="shared" si="1"/>
        <v>0</v>
      </c>
      <c r="O14" s="3">
        <v>4</v>
      </c>
      <c r="P14" s="72" t="s">
        <v>30</v>
      </c>
      <c r="Q14" s="3">
        <v>0.25</v>
      </c>
      <c r="R14" s="9">
        <v>0</v>
      </c>
      <c r="S14" s="28">
        <f t="shared" si="2"/>
        <v>0</v>
      </c>
      <c r="T14" s="3">
        <v>8</v>
      </c>
      <c r="U14" s="72" t="s">
        <v>30</v>
      </c>
      <c r="V14" s="3">
        <v>0.5</v>
      </c>
      <c r="W14" s="9">
        <v>0</v>
      </c>
      <c r="X14" s="28">
        <f t="shared" si="3"/>
        <v>0</v>
      </c>
      <c r="Y14" s="3">
        <v>12</v>
      </c>
      <c r="Z14" s="72" t="s">
        <v>302</v>
      </c>
      <c r="AA14" s="3">
        <v>1</v>
      </c>
      <c r="AB14" s="9">
        <f>200*(Y14+1-Z14)*AA14/Y14</f>
        <v>83.333333333333329</v>
      </c>
      <c r="AC14" s="28">
        <f t="shared" si="5"/>
        <v>84</v>
      </c>
      <c r="AD14" s="31">
        <f>LARGE(CHOOSE({1,2,3,4}, N14,S14,X14,AC14),1)+LARGE(CHOOSE({1,2,3,4}, N14,S14,X14,AC14),2)+I14</f>
        <v>84</v>
      </c>
    </row>
    <row r="15" spans="1:30" ht="33" customHeight="1">
      <c r="A15" s="57">
        <v>12</v>
      </c>
      <c r="B15" s="19" t="s">
        <v>303</v>
      </c>
      <c r="C15" s="19" t="s">
        <v>305</v>
      </c>
      <c r="D15" s="19" t="s">
        <v>116</v>
      </c>
      <c r="E15" s="31">
        <v>6</v>
      </c>
      <c r="F15" s="3" t="s">
        <v>30</v>
      </c>
      <c r="G15" s="31">
        <v>0.5</v>
      </c>
      <c r="H15" s="9">
        <v>0</v>
      </c>
      <c r="I15" s="28">
        <f t="shared" si="0"/>
        <v>0</v>
      </c>
      <c r="J15" s="66">
        <v>3</v>
      </c>
      <c r="K15" s="31" t="s">
        <v>30</v>
      </c>
      <c r="L15" s="66">
        <v>0.25</v>
      </c>
      <c r="M15" s="9">
        <v>0</v>
      </c>
      <c r="N15" s="28">
        <f t="shared" si="1"/>
        <v>0</v>
      </c>
      <c r="O15" s="3">
        <v>4</v>
      </c>
      <c r="P15" s="72" t="s">
        <v>30</v>
      </c>
      <c r="Q15" s="3">
        <v>0.25</v>
      </c>
      <c r="R15" s="9">
        <v>0</v>
      </c>
      <c r="S15" s="28">
        <f t="shared" si="2"/>
        <v>0</v>
      </c>
      <c r="T15" s="3">
        <v>8</v>
      </c>
      <c r="U15" s="72" t="s">
        <v>30</v>
      </c>
      <c r="V15" s="3">
        <v>0.5</v>
      </c>
      <c r="W15" s="9">
        <v>0</v>
      </c>
      <c r="X15" s="28">
        <f t="shared" si="3"/>
        <v>0</v>
      </c>
      <c r="Y15" s="3">
        <v>12</v>
      </c>
      <c r="Z15" s="72" t="s">
        <v>304</v>
      </c>
      <c r="AA15" s="3">
        <v>1</v>
      </c>
      <c r="AB15" s="9">
        <f>200*(Y15+1-Z15)*AA15/Y15</f>
        <v>66.666666666666671</v>
      </c>
      <c r="AC15" s="28">
        <f t="shared" si="5"/>
        <v>67</v>
      </c>
      <c r="AD15" s="31">
        <f>LARGE(CHOOSE({1,2,3,4}, N15,S15,X15,AC15),1)+LARGE(CHOOSE({1,2,3,4}, N15,S15,X15,AC15),2)+I15</f>
        <v>67</v>
      </c>
    </row>
    <row r="16" spans="1:30" ht="33" customHeight="1">
      <c r="A16" s="57">
        <v>13</v>
      </c>
      <c r="B16" s="133" t="s">
        <v>272</v>
      </c>
      <c r="C16" s="19" t="s">
        <v>273</v>
      </c>
      <c r="D16" s="19" t="s">
        <v>85</v>
      </c>
      <c r="E16" s="31">
        <v>6</v>
      </c>
      <c r="F16" s="3">
        <v>4</v>
      </c>
      <c r="G16" s="31">
        <v>0.5</v>
      </c>
      <c r="H16" s="9">
        <f>200*(E16+1-F16)*G16/E16</f>
        <v>50</v>
      </c>
      <c r="I16" s="28">
        <f t="shared" si="0"/>
        <v>50</v>
      </c>
      <c r="J16" s="66">
        <v>3</v>
      </c>
      <c r="K16" s="31" t="s">
        <v>30</v>
      </c>
      <c r="L16" s="66">
        <v>0.25</v>
      </c>
      <c r="M16" s="9">
        <v>0</v>
      </c>
      <c r="N16" s="28">
        <f t="shared" si="1"/>
        <v>0</v>
      </c>
      <c r="O16" s="3">
        <v>4</v>
      </c>
      <c r="P16" s="72" t="s">
        <v>30</v>
      </c>
      <c r="Q16" s="3">
        <v>0.25</v>
      </c>
      <c r="R16" s="9">
        <v>0</v>
      </c>
      <c r="S16" s="28">
        <f t="shared" si="2"/>
        <v>0</v>
      </c>
      <c r="T16" s="3">
        <v>8</v>
      </c>
      <c r="U16" s="72" t="s">
        <v>30</v>
      </c>
      <c r="V16" s="3">
        <v>0.5</v>
      </c>
      <c r="W16" s="9">
        <v>0</v>
      </c>
      <c r="X16" s="28">
        <f t="shared" si="3"/>
        <v>0</v>
      </c>
      <c r="Y16" s="3">
        <v>12</v>
      </c>
      <c r="Z16" s="72" t="s">
        <v>30</v>
      </c>
      <c r="AA16" s="3">
        <v>1</v>
      </c>
      <c r="AB16" s="9">
        <v>0</v>
      </c>
      <c r="AC16" s="28">
        <f t="shared" si="5"/>
        <v>0</v>
      </c>
      <c r="AD16" s="31">
        <f>LARGE(CHOOSE({1,2,3,4}, N16,S16,X16,AC16),1)+LARGE(CHOOSE({1,2,3,4}, N16,S16,X16,AC16),2)+I16</f>
        <v>50</v>
      </c>
    </row>
    <row r="17" spans="1:30" ht="25.5" customHeight="1">
      <c r="A17" s="57">
        <v>14</v>
      </c>
      <c r="B17" s="133" t="s">
        <v>235</v>
      </c>
      <c r="C17" s="19" t="s">
        <v>236</v>
      </c>
      <c r="D17" s="19" t="s">
        <v>61</v>
      </c>
      <c r="E17" s="31">
        <v>6</v>
      </c>
      <c r="F17" s="3" t="s">
        <v>30</v>
      </c>
      <c r="G17" s="31">
        <v>0.5</v>
      </c>
      <c r="H17" s="9">
        <v>0</v>
      </c>
      <c r="I17" s="28">
        <f t="shared" si="0"/>
        <v>0</v>
      </c>
      <c r="J17" s="66">
        <v>3</v>
      </c>
      <c r="K17" s="31" t="s">
        <v>30</v>
      </c>
      <c r="L17" s="66">
        <v>0.25</v>
      </c>
      <c r="M17" s="9">
        <v>0</v>
      </c>
      <c r="N17" s="28">
        <f t="shared" si="1"/>
        <v>0</v>
      </c>
      <c r="O17" s="3">
        <v>4</v>
      </c>
      <c r="P17" s="72" t="s">
        <v>30</v>
      </c>
      <c r="Q17" s="3">
        <v>0.25</v>
      </c>
      <c r="R17" s="9">
        <v>0</v>
      </c>
      <c r="S17" s="28">
        <f t="shared" si="2"/>
        <v>0</v>
      </c>
      <c r="T17" s="3">
        <v>8</v>
      </c>
      <c r="U17" s="3">
        <v>5</v>
      </c>
      <c r="V17" s="3">
        <v>0.5</v>
      </c>
      <c r="W17" s="9">
        <f>200*(T17+1-U17)*V17/T17</f>
        <v>50</v>
      </c>
      <c r="X17" s="28">
        <f t="shared" si="3"/>
        <v>50</v>
      </c>
      <c r="Y17" s="3">
        <v>12</v>
      </c>
      <c r="Z17" s="3" t="s">
        <v>30</v>
      </c>
      <c r="AA17" s="3">
        <v>1</v>
      </c>
      <c r="AB17" s="9">
        <v>0</v>
      </c>
      <c r="AC17" s="28">
        <f t="shared" si="5"/>
        <v>0</v>
      </c>
      <c r="AD17" s="31">
        <f>LARGE(CHOOSE({1,2,3,4}, N17,S17,X17,AC17),1)+LARGE(CHOOSE({1,2,3,4}, N17,S17,X17,AC17),2)+I17</f>
        <v>50</v>
      </c>
    </row>
    <row r="18" spans="1:30" ht="32.25" customHeight="1">
      <c r="A18" s="57">
        <v>15</v>
      </c>
      <c r="B18" s="122" t="s">
        <v>67</v>
      </c>
      <c r="C18" s="49" t="s">
        <v>40</v>
      </c>
      <c r="D18" s="49" t="s">
        <v>60</v>
      </c>
      <c r="E18" s="31">
        <v>6</v>
      </c>
      <c r="F18" s="3" t="s">
        <v>30</v>
      </c>
      <c r="G18" s="31">
        <v>0.5</v>
      </c>
      <c r="H18" s="9">
        <v>0</v>
      </c>
      <c r="I18" s="28">
        <f t="shared" si="0"/>
        <v>0</v>
      </c>
      <c r="J18" s="66">
        <v>3</v>
      </c>
      <c r="K18" s="31" t="s">
        <v>30</v>
      </c>
      <c r="L18" s="66">
        <v>0.25</v>
      </c>
      <c r="M18" s="9">
        <v>0</v>
      </c>
      <c r="N18" s="28">
        <f t="shared" si="1"/>
        <v>0</v>
      </c>
      <c r="O18" s="3">
        <v>4</v>
      </c>
      <c r="P18" s="72" t="s">
        <v>30</v>
      </c>
      <c r="Q18" s="3">
        <v>0.25</v>
      </c>
      <c r="R18" s="9">
        <v>0</v>
      </c>
      <c r="S18" s="28">
        <f t="shared" si="2"/>
        <v>0</v>
      </c>
      <c r="T18" s="3">
        <v>8</v>
      </c>
      <c r="U18" s="3">
        <v>6</v>
      </c>
      <c r="V18" s="3">
        <v>0.5</v>
      </c>
      <c r="W18" s="9">
        <f>200*(T18+1-U18)*V18/T18</f>
        <v>37.5</v>
      </c>
      <c r="X18" s="28">
        <f t="shared" si="3"/>
        <v>38</v>
      </c>
      <c r="Y18" s="3">
        <v>12</v>
      </c>
      <c r="Z18" s="3" t="s">
        <v>30</v>
      </c>
      <c r="AA18" s="3">
        <v>1</v>
      </c>
      <c r="AB18" s="9">
        <v>0</v>
      </c>
      <c r="AC18" s="28">
        <f t="shared" si="5"/>
        <v>0</v>
      </c>
      <c r="AD18" s="31">
        <f>LARGE(CHOOSE({1,2,3,4}, N18,S18,X18,AC18),1)+LARGE(CHOOSE({1,2,3,4}, N18,S18,X18,AC18),2)+I18</f>
        <v>38</v>
      </c>
    </row>
    <row r="19" spans="1:30" ht="24.75" customHeight="1">
      <c r="A19" s="57">
        <v>16</v>
      </c>
      <c r="B19" s="133" t="s">
        <v>237</v>
      </c>
      <c r="C19" s="19" t="s">
        <v>238</v>
      </c>
      <c r="D19" s="19" t="s">
        <v>223</v>
      </c>
      <c r="E19" s="31">
        <v>6</v>
      </c>
      <c r="F19" s="3" t="s">
        <v>30</v>
      </c>
      <c r="G19" s="31">
        <v>0.5</v>
      </c>
      <c r="H19" s="9">
        <v>0</v>
      </c>
      <c r="I19" s="28">
        <f t="shared" si="0"/>
        <v>0</v>
      </c>
      <c r="J19" s="66">
        <v>3</v>
      </c>
      <c r="K19" s="31" t="s">
        <v>30</v>
      </c>
      <c r="L19" s="66">
        <v>0.25</v>
      </c>
      <c r="M19" s="9">
        <v>0</v>
      </c>
      <c r="N19" s="28">
        <f t="shared" si="1"/>
        <v>0</v>
      </c>
      <c r="O19" s="3">
        <v>4</v>
      </c>
      <c r="P19" s="72" t="s">
        <v>30</v>
      </c>
      <c r="Q19" s="3">
        <v>0.25</v>
      </c>
      <c r="R19" s="9">
        <v>0</v>
      </c>
      <c r="S19" s="28">
        <f t="shared" si="2"/>
        <v>0</v>
      </c>
      <c r="T19" s="3">
        <v>8</v>
      </c>
      <c r="U19" s="3">
        <v>7</v>
      </c>
      <c r="V19" s="3">
        <v>0.5</v>
      </c>
      <c r="W19" s="9">
        <f>200*(T19+1-U19)*V19/T19</f>
        <v>25</v>
      </c>
      <c r="X19" s="28">
        <f t="shared" si="3"/>
        <v>25</v>
      </c>
      <c r="Y19" s="3">
        <v>12</v>
      </c>
      <c r="Z19" s="3" t="s">
        <v>30</v>
      </c>
      <c r="AA19" s="3">
        <v>1</v>
      </c>
      <c r="AB19" s="9">
        <v>0</v>
      </c>
      <c r="AC19" s="28">
        <f t="shared" si="5"/>
        <v>0</v>
      </c>
      <c r="AD19" s="31">
        <f>LARGE(CHOOSE({1,2,3,4}, N19,S19,X19,AC19),1)+LARGE(CHOOSE({1,2,3,4}, N19,S19,X19,AC19),2)+I19</f>
        <v>25</v>
      </c>
    </row>
    <row r="20" spans="1:30" ht="30.75" customHeight="1">
      <c r="A20" s="57">
        <v>17</v>
      </c>
      <c r="B20" s="122" t="s">
        <v>181</v>
      </c>
      <c r="C20" s="49" t="s">
        <v>108</v>
      </c>
      <c r="D20" s="49" t="s">
        <v>66</v>
      </c>
      <c r="E20" s="31">
        <v>6</v>
      </c>
      <c r="F20" s="3" t="s">
        <v>30</v>
      </c>
      <c r="G20" s="31">
        <v>0.5</v>
      </c>
      <c r="H20" s="9">
        <v>0</v>
      </c>
      <c r="I20" s="28">
        <f t="shared" si="0"/>
        <v>0</v>
      </c>
      <c r="J20" s="66">
        <v>3</v>
      </c>
      <c r="K20" s="31">
        <v>3</v>
      </c>
      <c r="L20" s="66">
        <v>0.25</v>
      </c>
      <c r="M20" s="9">
        <f>200*(J20+1-K20)*L20/J20</f>
        <v>16.666666666666668</v>
      </c>
      <c r="N20" s="65">
        <f t="shared" si="1"/>
        <v>17</v>
      </c>
      <c r="O20" s="3">
        <v>4</v>
      </c>
      <c r="P20" s="72" t="s">
        <v>30</v>
      </c>
      <c r="Q20" s="3">
        <v>0.25</v>
      </c>
      <c r="R20" s="9">
        <v>0</v>
      </c>
      <c r="S20" s="28">
        <f t="shared" si="2"/>
        <v>0</v>
      </c>
      <c r="T20" s="3">
        <v>8</v>
      </c>
      <c r="U20" s="72" t="s">
        <v>30</v>
      </c>
      <c r="V20" s="3">
        <v>0.5</v>
      </c>
      <c r="W20" s="9">
        <v>0</v>
      </c>
      <c r="X20" s="28">
        <f t="shared" si="3"/>
        <v>0</v>
      </c>
      <c r="Y20" s="3">
        <v>12</v>
      </c>
      <c r="Z20" s="72" t="s">
        <v>30</v>
      </c>
      <c r="AA20" s="3">
        <v>1</v>
      </c>
      <c r="AB20" s="9">
        <v>0</v>
      </c>
      <c r="AC20" s="28">
        <f t="shared" si="5"/>
        <v>0</v>
      </c>
      <c r="AD20" s="31">
        <f>LARGE(CHOOSE({1,2,3,4}, N20,S20,X20,AC20),1)+LARGE(CHOOSE({1,2,3,4}, N20,S20,X20,AC20),2)+I20</f>
        <v>17</v>
      </c>
    </row>
    <row r="21" spans="1:30" ht="30.75" customHeight="1">
      <c r="A21" s="57">
        <v>18</v>
      </c>
      <c r="B21" s="132" t="s">
        <v>94</v>
      </c>
      <c r="C21" s="67" t="s">
        <v>95</v>
      </c>
      <c r="D21" s="67" t="s">
        <v>60</v>
      </c>
      <c r="E21" s="31">
        <v>6</v>
      </c>
      <c r="F21" s="3" t="s">
        <v>30</v>
      </c>
      <c r="G21" s="31">
        <v>0.5</v>
      </c>
      <c r="H21" s="9">
        <v>0</v>
      </c>
      <c r="I21" s="28">
        <f t="shared" si="0"/>
        <v>0</v>
      </c>
      <c r="J21" s="66">
        <v>3</v>
      </c>
      <c r="K21" s="31" t="s">
        <v>30</v>
      </c>
      <c r="L21" s="66">
        <v>0.25</v>
      </c>
      <c r="M21" s="9">
        <v>0</v>
      </c>
      <c r="N21" s="28">
        <f t="shared" si="1"/>
        <v>0</v>
      </c>
      <c r="O21" s="3">
        <v>4</v>
      </c>
      <c r="P21" s="72" t="s">
        <v>152</v>
      </c>
      <c r="Q21" s="3">
        <v>0.25</v>
      </c>
      <c r="R21" s="9">
        <f>200*(O21+1-P21)*Q21/O21</f>
        <v>12.5</v>
      </c>
      <c r="S21" s="28">
        <f t="shared" si="2"/>
        <v>13</v>
      </c>
      <c r="T21" s="3">
        <v>8</v>
      </c>
      <c r="U21" s="72" t="s">
        <v>30</v>
      </c>
      <c r="V21" s="3">
        <v>0.5</v>
      </c>
      <c r="W21" s="9">
        <v>0</v>
      </c>
      <c r="X21" s="28">
        <f t="shared" si="3"/>
        <v>0</v>
      </c>
      <c r="Y21" s="3">
        <v>12</v>
      </c>
      <c r="Z21" s="72" t="s">
        <v>30</v>
      </c>
      <c r="AA21" s="3">
        <v>1</v>
      </c>
      <c r="AB21" s="9">
        <v>0</v>
      </c>
      <c r="AC21" s="28">
        <f t="shared" si="5"/>
        <v>0</v>
      </c>
      <c r="AD21" s="31">
        <f>LARGE(CHOOSE({1,2,3,4}, N21,S21,X21,AC21),1)+LARGE(CHOOSE({1,2,3,4}, N21,S21,X21,AC21),2)+I21</f>
        <v>13</v>
      </c>
    </row>
    <row r="22" spans="1:30" ht="38.25" hidden="1" customHeight="1">
      <c r="A22" s="57">
        <v>19</v>
      </c>
      <c r="B22" s="133" t="s">
        <v>240</v>
      </c>
      <c r="C22" s="19" t="s">
        <v>239</v>
      </c>
      <c r="D22" s="19" t="s">
        <v>241</v>
      </c>
      <c r="E22" s="31">
        <v>6</v>
      </c>
      <c r="F22" s="3" t="s">
        <v>30</v>
      </c>
      <c r="G22" s="31">
        <v>0.5</v>
      </c>
      <c r="H22" s="9">
        <v>0</v>
      </c>
      <c r="I22" s="28">
        <f t="shared" si="0"/>
        <v>0</v>
      </c>
      <c r="J22" s="66">
        <v>3</v>
      </c>
      <c r="K22" s="31" t="s">
        <v>30</v>
      </c>
      <c r="L22" s="66">
        <v>0.25</v>
      </c>
      <c r="M22" s="9">
        <v>0</v>
      </c>
      <c r="N22" s="28">
        <f t="shared" si="1"/>
        <v>0</v>
      </c>
      <c r="O22" s="3">
        <v>4</v>
      </c>
      <c r="P22" s="72" t="s">
        <v>30</v>
      </c>
      <c r="Q22" s="3">
        <v>0.25</v>
      </c>
      <c r="R22" s="9">
        <v>0</v>
      </c>
      <c r="S22" s="28">
        <f t="shared" si="2"/>
        <v>0</v>
      </c>
      <c r="T22" s="3">
        <v>8</v>
      </c>
      <c r="U22" s="3">
        <v>8</v>
      </c>
      <c r="V22" s="3">
        <v>0.5</v>
      </c>
      <c r="W22" s="33" t="s">
        <v>247</v>
      </c>
      <c r="X22" s="28">
        <v>0</v>
      </c>
      <c r="Y22" s="3">
        <v>12</v>
      </c>
      <c r="Z22" s="3" t="s">
        <v>30</v>
      </c>
      <c r="AA22" s="3">
        <v>1</v>
      </c>
      <c r="AB22" s="9">
        <v>0</v>
      </c>
      <c r="AC22" s="28">
        <f t="shared" si="5"/>
        <v>0</v>
      </c>
      <c r="AD22" s="31">
        <f>LARGE(CHOOSE({1,2,3,4}, N22,S22,X22,AC22),1)+LARGE(CHOOSE({1,2,3,4}, N22,S22,X22,AC22),2)+I22</f>
        <v>0</v>
      </c>
    </row>
  </sheetData>
  <autoFilter ref="A3:AD23">
    <sortState ref="A5:AD25">
      <sortCondition descending="1" ref="AD3:AD26"/>
    </sortState>
  </autoFilter>
  <sortState ref="A5:A28">
    <sortCondition ref="A4"/>
  </sortState>
  <mergeCells count="11">
    <mergeCell ref="AD2:AD3"/>
    <mergeCell ref="A1:AC1"/>
    <mergeCell ref="D2:D3"/>
    <mergeCell ref="C2:C3"/>
    <mergeCell ref="B2:B3"/>
    <mergeCell ref="A2:A3"/>
    <mergeCell ref="J2:N2"/>
    <mergeCell ref="T2:X2"/>
    <mergeCell ref="Y2:AC2"/>
    <mergeCell ref="O2:S2"/>
    <mergeCell ref="E2:I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"/>
  <sheetViews>
    <sheetView view="pageBreakPreview" zoomScale="85" zoomScaleNormal="100" zoomScaleSheetLayoutView="85" zoomScalePageLayoutView="85" workbookViewId="0">
      <selection activeCell="M21" sqref="M21"/>
    </sheetView>
  </sheetViews>
  <sheetFormatPr defaultRowHeight="15"/>
  <cols>
    <col min="1" max="1" width="6.5703125" style="6" customWidth="1"/>
    <col min="2" max="2" width="31.7109375" style="6" customWidth="1"/>
    <col min="3" max="3" width="22.5703125" style="6" customWidth="1"/>
    <col min="4" max="9" width="12.5703125" style="6" customWidth="1"/>
    <col min="10" max="11" width="9.42578125" style="11" customWidth="1"/>
    <col min="12" max="12" width="9.7109375" style="11" customWidth="1"/>
    <col min="13" max="13" width="8.5703125" style="11" customWidth="1"/>
    <col min="14" max="14" width="6.5703125" style="11" bestFit="1" customWidth="1"/>
    <col min="15" max="15" width="15.42578125" style="11" customWidth="1"/>
    <col min="16" max="16384" width="9.140625" style="6"/>
  </cols>
  <sheetData>
    <row r="1" spans="1:15" ht="21">
      <c r="A1" s="195" t="s">
        <v>3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</row>
    <row r="2" spans="1:15" s="12" customFormat="1" ht="63.75" customHeight="1">
      <c r="A2" s="36"/>
      <c r="B2" s="36"/>
      <c r="C2" s="36"/>
      <c r="D2" s="36"/>
      <c r="E2" s="196" t="s">
        <v>288</v>
      </c>
      <c r="F2" s="196"/>
      <c r="G2" s="196"/>
      <c r="H2" s="196"/>
      <c r="I2" s="196"/>
      <c r="J2" s="196" t="s">
        <v>255</v>
      </c>
      <c r="K2" s="196"/>
      <c r="L2" s="196"/>
      <c r="M2" s="196"/>
      <c r="N2" s="196"/>
    </row>
    <row r="3" spans="1:15" s="11" customFormat="1" ht="129" customHeight="1">
      <c r="A3" s="18" t="s">
        <v>0</v>
      </c>
      <c r="B3" s="18" t="s">
        <v>1</v>
      </c>
      <c r="C3" s="18" t="s">
        <v>5</v>
      </c>
      <c r="D3" s="18" t="s">
        <v>70</v>
      </c>
      <c r="E3" s="37" t="s">
        <v>97</v>
      </c>
      <c r="F3" s="37" t="s">
        <v>98</v>
      </c>
      <c r="G3" s="37" t="s">
        <v>99</v>
      </c>
      <c r="H3" s="38" t="s">
        <v>84</v>
      </c>
      <c r="I3" s="48" t="s">
        <v>104</v>
      </c>
      <c r="J3" s="37" t="s">
        <v>97</v>
      </c>
      <c r="K3" s="37" t="s">
        <v>98</v>
      </c>
      <c r="L3" s="37" t="s">
        <v>99</v>
      </c>
      <c r="M3" s="38" t="s">
        <v>84</v>
      </c>
      <c r="N3" s="48" t="s">
        <v>104</v>
      </c>
      <c r="O3" s="148" t="s">
        <v>10</v>
      </c>
    </row>
    <row r="4" spans="1:15" s="12" customFormat="1" ht="25.5" customHeight="1">
      <c r="A4" s="12">
        <v>1</v>
      </c>
      <c r="B4" s="12" t="s">
        <v>258</v>
      </c>
      <c r="C4" s="12" t="s">
        <v>259</v>
      </c>
      <c r="D4" s="47" t="s">
        <v>262</v>
      </c>
      <c r="E4" s="47">
        <v>1</v>
      </c>
      <c r="F4" s="47">
        <v>1</v>
      </c>
      <c r="G4" s="47">
        <v>0.5</v>
      </c>
      <c r="H4" s="9">
        <f t="shared" ref="H4" si="0">200*(E4+1-F4)*G4/E4</f>
        <v>100</v>
      </c>
      <c r="I4" s="28">
        <f t="shared" ref="I4" si="1">ROUNDUP(H4,0)</f>
        <v>100</v>
      </c>
      <c r="J4" s="13">
        <v>1</v>
      </c>
      <c r="K4" s="13">
        <v>1</v>
      </c>
      <c r="L4" s="13">
        <v>0.5</v>
      </c>
      <c r="M4" s="9">
        <f t="shared" ref="M4" si="2">200*(J4+1-K4)*L4/J4</f>
        <v>100</v>
      </c>
      <c r="N4" s="28">
        <f t="shared" ref="N4" si="3">ROUNDUP(M4,0)</f>
        <v>100</v>
      </c>
      <c r="O4" s="13">
        <f>SUM(I4+N4)</f>
        <v>200</v>
      </c>
    </row>
  </sheetData>
  <autoFilter ref="A3:O3">
    <sortState ref="A4:AJ7">
      <sortCondition descending="1" ref="O3:O5"/>
    </sortState>
  </autoFilter>
  <sortState ref="A5:AJ7">
    <sortCondition descending="1" ref="O5:O7"/>
  </sortState>
  <mergeCells count="3">
    <mergeCell ref="A1:N1"/>
    <mergeCell ref="J2:N2"/>
    <mergeCell ref="E2:I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16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33"/>
  <sheetViews>
    <sheetView view="pageBreakPreview" zoomScale="70" zoomScaleNormal="100" zoomScaleSheetLayoutView="70" zoomScalePageLayoutView="70" workbookViewId="0">
      <pane xSplit="22" ySplit="3" topLeftCell="W4" activePane="bottomRight" state="frozen"/>
      <selection pane="topRight" activeCell="L1" sqref="L1"/>
      <selection pane="bottomLeft" activeCell="A4" sqref="A4"/>
      <selection pane="bottomRight" activeCell="A15" sqref="A15"/>
    </sheetView>
  </sheetViews>
  <sheetFormatPr defaultRowHeight="14.25"/>
  <cols>
    <col min="1" max="1" width="8.28515625" style="59" customWidth="1"/>
    <col min="2" max="2" width="27" style="60" customWidth="1"/>
    <col min="3" max="3" width="30.42578125" style="60" customWidth="1"/>
    <col min="4" max="4" width="20.42578125" style="60" customWidth="1"/>
    <col min="5" max="5" width="15.42578125" style="59" customWidth="1"/>
    <col min="6" max="6" width="8.7109375" style="59" customWidth="1"/>
    <col min="7" max="7" width="9.140625" style="59" customWidth="1"/>
    <col min="8" max="8" width="10.28515625" style="59" customWidth="1"/>
    <col min="9" max="9" width="11.140625" style="59" customWidth="1"/>
    <col min="10" max="10" width="12.42578125" style="59" customWidth="1"/>
    <col min="11" max="11" width="7.28515625" style="62" customWidth="1"/>
    <col min="12" max="12" width="10.28515625" style="62" customWidth="1"/>
    <col min="13" max="13" width="9.28515625" style="62" customWidth="1"/>
    <col min="14" max="14" width="13.28515625" style="62" customWidth="1"/>
    <col min="15" max="20" width="9.5703125" style="62" customWidth="1"/>
    <col min="21" max="21" width="6.7109375" style="62" customWidth="1"/>
    <col min="22" max="22" width="7.28515625" style="62" customWidth="1"/>
    <col min="23" max="23" width="7.140625" style="62" customWidth="1"/>
    <col min="24" max="24" width="14" style="62" customWidth="1"/>
    <col min="25" max="25" width="8.85546875" style="62" customWidth="1"/>
    <col min="26" max="26" width="10.42578125" style="59" customWidth="1"/>
    <col min="27" max="27" width="35" style="59" customWidth="1"/>
    <col min="28" max="16384" width="9.140625" style="59"/>
  </cols>
  <sheetData>
    <row r="1" spans="1:27" ht="20.25">
      <c r="A1" s="199" t="s">
        <v>117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58"/>
    </row>
    <row r="2" spans="1:27" ht="165" customHeight="1">
      <c r="A2" s="200" t="s">
        <v>0</v>
      </c>
      <c r="B2" s="202" t="s">
        <v>1</v>
      </c>
      <c r="C2" s="203"/>
      <c r="D2" s="101"/>
      <c r="E2" s="200" t="s">
        <v>5</v>
      </c>
      <c r="F2" s="187" t="s">
        <v>263</v>
      </c>
      <c r="G2" s="187"/>
      <c r="H2" s="187"/>
      <c r="I2" s="187"/>
      <c r="J2" s="187"/>
      <c r="K2" s="187" t="s">
        <v>250</v>
      </c>
      <c r="L2" s="187"/>
      <c r="M2" s="187"/>
      <c r="N2" s="187"/>
      <c r="O2" s="187"/>
      <c r="P2" s="206" t="s">
        <v>251</v>
      </c>
      <c r="Q2" s="207"/>
      <c r="R2" s="207"/>
      <c r="S2" s="207"/>
      <c r="T2" s="208"/>
      <c r="U2" s="206" t="s">
        <v>291</v>
      </c>
      <c r="V2" s="207"/>
      <c r="W2" s="207"/>
      <c r="X2" s="207"/>
      <c r="Y2" s="208"/>
      <c r="Z2" s="197" t="s">
        <v>253</v>
      </c>
    </row>
    <row r="3" spans="1:27" ht="90" customHeight="1">
      <c r="A3" s="201"/>
      <c r="B3" s="204"/>
      <c r="C3" s="205"/>
      <c r="D3" s="102" t="s">
        <v>57</v>
      </c>
      <c r="E3" s="201"/>
      <c r="F3" s="37" t="s">
        <v>97</v>
      </c>
      <c r="G3" s="37" t="s">
        <v>98</v>
      </c>
      <c r="H3" s="37" t="s">
        <v>99</v>
      </c>
      <c r="I3" s="38" t="s">
        <v>84</v>
      </c>
      <c r="J3" s="63" t="s">
        <v>104</v>
      </c>
      <c r="K3" s="37" t="s">
        <v>97</v>
      </c>
      <c r="L3" s="37" t="s">
        <v>98</v>
      </c>
      <c r="M3" s="37" t="s">
        <v>99</v>
      </c>
      <c r="N3" s="38" t="s">
        <v>84</v>
      </c>
      <c r="O3" s="63" t="s">
        <v>104</v>
      </c>
      <c r="P3" s="37" t="s">
        <v>97</v>
      </c>
      <c r="Q3" s="37" t="s">
        <v>98</v>
      </c>
      <c r="R3" s="37" t="s">
        <v>99</v>
      </c>
      <c r="S3" s="38" t="s">
        <v>84</v>
      </c>
      <c r="T3" s="63" t="s">
        <v>118</v>
      </c>
      <c r="U3" s="37" t="s">
        <v>97</v>
      </c>
      <c r="V3" s="37" t="s">
        <v>98</v>
      </c>
      <c r="W3" s="37" t="s">
        <v>99</v>
      </c>
      <c r="X3" s="38" t="s">
        <v>84</v>
      </c>
      <c r="Y3" s="63" t="s">
        <v>118</v>
      </c>
      <c r="Z3" s="198"/>
    </row>
    <row r="4" spans="1:27" s="119" customFormat="1" ht="30">
      <c r="A4" s="158">
        <v>1</v>
      </c>
      <c r="B4" s="98" t="s">
        <v>121</v>
      </c>
      <c r="C4" s="98" t="s">
        <v>119</v>
      </c>
      <c r="D4" s="98" t="s">
        <v>107</v>
      </c>
      <c r="E4" s="99" t="s">
        <v>131</v>
      </c>
      <c r="F4" s="110">
        <v>5</v>
      </c>
      <c r="G4" s="99">
        <v>1</v>
      </c>
      <c r="H4" s="110">
        <v>0.5</v>
      </c>
      <c r="I4" s="159">
        <f t="shared" ref="I4:I9" si="0">200*(F4+1-G4)*H4/F4</f>
        <v>100</v>
      </c>
      <c r="J4" s="112">
        <f t="shared" ref="J4:J14" si="1">ROUNDUP(I4,0)</f>
        <v>100</v>
      </c>
      <c r="K4" s="110">
        <v>6</v>
      </c>
      <c r="L4" s="99">
        <v>1</v>
      </c>
      <c r="M4" s="110">
        <v>0.25</v>
      </c>
      <c r="N4" s="159">
        <f>200*(K4+1-L4)*M4/K4</f>
        <v>50</v>
      </c>
      <c r="O4" s="112">
        <f t="shared" ref="O4:O14" si="2">ROUNDUP(N4,0)</f>
        <v>50</v>
      </c>
      <c r="P4" s="108">
        <v>6</v>
      </c>
      <c r="Q4" s="108">
        <v>2</v>
      </c>
      <c r="R4" s="108">
        <v>0.5</v>
      </c>
      <c r="S4" s="159">
        <f>200*(P4+1-Q4)*R4/P4</f>
        <v>83.333333333333329</v>
      </c>
      <c r="T4" s="112">
        <f t="shared" ref="T4:T14" si="3">ROUNDUP(S4,0)</f>
        <v>84</v>
      </c>
      <c r="U4" s="108">
        <v>5</v>
      </c>
      <c r="V4" s="108">
        <v>1</v>
      </c>
      <c r="W4" s="108">
        <v>1</v>
      </c>
      <c r="X4" s="159">
        <f t="shared" ref="X4:X9" si="4">200*(U4+1-V4)*W4/U4</f>
        <v>200</v>
      </c>
      <c r="Y4" s="112">
        <f t="shared" ref="Y4:Y14" si="5">ROUNDUP(X4,0)</f>
        <v>200</v>
      </c>
      <c r="Z4" s="160">
        <f>LARGE(CHOOSE({1,2,3},O4,T4,Y4),1)+LARGE(CHOOSE({1,2,3},O4,T4,Y4),2)+J4</f>
        <v>384</v>
      </c>
    </row>
    <row r="5" spans="1:27" s="113" customFormat="1" ht="30.75" customHeight="1">
      <c r="A5" s="108">
        <v>2</v>
      </c>
      <c r="B5" s="109" t="s">
        <v>200</v>
      </c>
      <c r="C5" s="109" t="s">
        <v>120</v>
      </c>
      <c r="D5" s="109" t="s">
        <v>107</v>
      </c>
      <c r="E5" s="110" t="s">
        <v>201</v>
      </c>
      <c r="F5" s="110">
        <v>5</v>
      </c>
      <c r="G5" s="110">
        <v>2</v>
      </c>
      <c r="H5" s="110">
        <v>0.5</v>
      </c>
      <c r="I5" s="159">
        <f t="shared" si="0"/>
        <v>80</v>
      </c>
      <c r="J5" s="112">
        <f t="shared" si="1"/>
        <v>80</v>
      </c>
      <c r="K5" s="111" t="s">
        <v>194</v>
      </c>
      <c r="L5" s="111" t="s">
        <v>100</v>
      </c>
      <c r="M5" s="110">
        <v>0.25</v>
      </c>
      <c r="N5" s="100">
        <v>46</v>
      </c>
      <c r="O5" s="112">
        <f t="shared" si="2"/>
        <v>46</v>
      </c>
      <c r="P5" s="108">
        <v>6</v>
      </c>
      <c r="Q5" s="108">
        <v>1</v>
      </c>
      <c r="R5" s="108">
        <v>0.5</v>
      </c>
      <c r="S5" s="159">
        <f>200*(P5+1-Q5)*R5/P5</f>
        <v>100</v>
      </c>
      <c r="T5" s="112">
        <f t="shared" si="3"/>
        <v>100</v>
      </c>
      <c r="U5" s="108">
        <v>5</v>
      </c>
      <c r="V5" s="108">
        <v>2</v>
      </c>
      <c r="W5" s="108">
        <v>1</v>
      </c>
      <c r="X5" s="159">
        <f t="shared" si="4"/>
        <v>160</v>
      </c>
      <c r="Y5" s="112">
        <f t="shared" si="5"/>
        <v>160</v>
      </c>
      <c r="Z5" s="160">
        <f>LARGE(CHOOSE({1,2,3},O5,T5,Y5),1)+LARGE(CHOOSE({1,2,3},O5,T5,Y5),2)+J5</f>
        <v>340</v>
      </c>
    </row>
    <row r="6" spans="1:27" s="161" customFormat="1" ht="30.75" customHeight="1">
      <c r="A6" s="158">
        <v>3</v>
      </c>
      <c r="B6" s="109" t="s">
        <v>125</v>
      </c>
      <c r="C6" s="109" t="s">
        <v>278</v>
      </c>
      <c r="D6" s="109" t="s">
        <v>64</v>
      </c>
      <c r="E6" s="110" t="s">
        <v>279</v>
      </c>
      <c r="F6" s="158">
        <v>5</v>
      </c>
      <c r="G6" s="158">
        <v>4</v>
      </c>
      <c r="H6" s="110">
        <v>0.5</v>
      </c>
      <c r="I6" s="158">
        <f t="shared" si="0"/>
        <v>40</v>
      </c>
      <c r="J6" s="112">
        <f t="shared" si="1"/>
        <v>40</v>
      </c>
      <c r="K6" s="100">
        <v>6</v>
      </c>
      <c r="L6" s="111" t="s">
        <v>100</v>
      </c>
      <c r="M6" s="110">
        <v>0.25</v>
      </c>
      <c r="N6" s="100">
        <v>8.5</v>
      </c>
      <c r="O6" s="112">
        <f t="shared" si="2"/>
        <v>9</v>
      </c>
      <c r="P6" s="100">
        <v>6</v>
      </c>
      <c r="Q6" s="111" t="s">
        <v>100</v>
      </c>
      <c r="R6" s="100">
        <v>0.5</v>
      </c>
      <c r="S6" s="100">
        <v>17</v>
      </c>
      <c r="T6" s="112">
        <f t="shared" si="3"/>
        <v>17</v>
      </c>
      <c r="U6" s="100">
        <v>5</v>
      </c>
      <c r="V6" s="111" t="s">
        <v>292</v>
      </c>
      <c r="W6" s="100">
        <v>1</v>
      </c>
      <c r="X6" s="159">
        <f t="shared" si="4"/>
        <v>120</v>
      </c>
      <c r="Y6" s="112">
        <f t="shared" si="5"/>
        <v>120</v>
      </c>
      <c r="Z6" s="160">
        <f>LARGE(CHOOSE({1,2,3},O6,T6,Y6),1)+LARGE(CHOOSE({1,2,3},O6,T6,Y6),2)+J6</f>
        <v>177</v>
      </c>
    </row>
    <row r="7" spans="1:27" s="119" customFormat="1" ht="30" hidden="1">
      <c r="A7" s="108">
        <v>4</v>
      </c>
      <c r="B7" s="117" t="s">
        <v>125</v>
      </c>
      <c r="C7" s="117" t="s">
        <v>132</v>
      </c>
      <c r="D7" s="117" t="s">
        <v>190</v>
      </c>
      <c r="E7" s="118" t="s">
        <v>133</v>
      </c>
      <c r="F7" s="110">
        <v>5</v>
      </c>
      <c r="G7" s="118"/>
      <c r="H7" s="110">
        <v>0.5</v>
      </c>
      <c r="I7" s="159">
        <f t="shared" si="0"/>
        <v>120</v>
      </c>
      <c r="J7" s="112">
        <f t="shared" si="1"/>
        <v>120</v>
      </c>
      <c r="K7" s="118">
        <v>6</v>
      </c>
      <c r="L7" s="162">
        <v>3</v>
      </c>
      <c r="M7" s="110">
        <v>0.25</v>
      </c>
      <c r="N7" s="163">
        <f>200*(K7+1-L7)*M7/K7</f>
        <v>33.333333333333336</v>
      </c>
      <c r="O7" s="118">
        <f t="shared" si="2"/>
        <v>34</v>
      </c>
      <c r="P7" s="116">
        <v>6</v>
      </c>
      <c r="Q7" s="116" t="s">
        <v>30</v>
      </c>
      <c r="R7" s="116">
        <v>1</v>
      </c>
      <c r="S7" s="163">
        <v>0</v>
      </c>
      <c r="T7" s="118">
        <f t="shared" si="3"/>
        <v>0</v>
      </c>
      <c r="U7" s="116"/>
      <c r="V7" s="116"/>
      <c r="W7" s="116"/>
      <c r="X7" s="159" t="e">
        <f t="shared" si="4"/>
        <v>#DIV/0!</v>
      </c>
      <c r="Y7" s="112" t="e">
        <f t="shared" si="5"/>
        <v>#DIV/0!</v>
      </c>
      <c r="Z7" s="160" t="e">
        <f>LARGE(CHOOSE({1,2,3},O7,T7,Y7),1)+LARGE(CHOOSE({1,2,3},O7,T7,Y7),2)+J7</f>
        <v>#DIV/0!</v>
      </c>
      <c r="AA7" s="119" t="s">
        <v>246</v>
      </c>
    </row>
    <row r="8" spans="1:27" s="164" customFormat="1" ht="30">
      <c r="A8" s="158">
        <v>4</v>
      </c>
      <c r="B8" s="109" t="s">
        <v>280</v>
      </c>
      <c r="C8" s="109" t="s">
        <v>244</v>
      </c>
      <c r="D8" s="109" t="s">
        <v>64</v>
      </c>
      <c r="E8" s="110" t="s">
        <v>281</v>
      </c>
      <c r="F8" s="158">
        <v>5</v>
      </c>
      <c r="G8" s="158">
        <v>5</v>
      </c>
      <c r="H8" s="110">
        <v>0.5</v>
      </c>
      <c r="I8" s="158">
        <f t="shared" si="0"/>
        <v>20</v>
      </c>
      <c r="J8" s="112">
        <f t="shared" si="1"/>
        <v>20</v>
      </c>
      <c r="K8" s="100">
        <v>6</v>
      </c>
      <c r="L8" s="111" t="s">
        <v>100</v>
      </c>
      <c r="M8" s="110">
        <v>0.25</v>
      </c>
      <c r="N8" s="100">
        <v>8.5</v>
      </c>
      <c r="O8" s="112">
        <f t="shared" si="2"/>
        <v>9</v>
      </c>
      <c r="P8" s="100">
        <v>6</v>
      </c>
      <c r="Q8" s="111" t="s">
        <v>100</v>
      </c>
      <c r="R8" s="100">
        <v>0.5</v>
      </c>
      <c r="S8" s="100">
        <v>17</v>
      </c>
      <c r="T8" s="112">
        <f t="shared" si="3"/>
        <v>17</v>
      </c>
      <c r="U8" s="100">
        <v>5</v>
      </c>
      <c r="V8" s="111" t="s">
        <v>152</v>
      </c>
      <c r="W8" s="100">
        <v>1</v>
      </c>
      <c r="X8" s="159">
        <f t="shared" si="4"/>
        <v>80</v>
      </c>
      <c r="Y8" s="112">
        <f t="shared" si="5"/>
        <v>80</v>
      </c>
      <c r="Z8" s="160">
        <f>LARGE(CHOOSE({1,2,3},O8,T8,Y8),1)+LARGE(CHOOSE({1,2,3},O8,T8,Y8),2)+J8</f>
        <v>117</v>
      </c>
    </row>
    <row r="9" spans="1:27" s="119" customFormat="1" ht="30" hidden="1">
      <c r="A9" s="108">
        <v>6</v>
      </c>
      <c r="B9" s="117" t="s">
        <v>143</v>
      </c>
      <c r="C9" s="117" t="s">
        <v>126</v>
      </c>
      <c r="D9" s="117" t="s">
        <v>191</v>
      </c>
      <c r="E9" s="118" t="s">
        <v>182</v>
      </c>
      <c r="F9" s="110">
        <v>5</v>
      </c>
      <c r="G9" s="118"/>
      <c r="H9" s="110">
        <v>0.5</v>
      </c>
      <c r="I9" s="159">
        <f t="shared" si="0"/>
        <v>120</v>
      </c>
      <c r="J9" s="112">
        <f t="shared" si="1"/>
        <v>120</v>
      </c>
      <c r="K9" s="118">
        <v>6</v>
      </c>
      <c r="L9" s="118">
        <v>4</v>
      </c>
      <c r="M9" s="110">
        <v>0.25</v>
      </c>
      <c r="N9" s="163">
        <f>200*(K9+1-L9)*M9/K9</f>
        <v>25</v>
      </c>
      <c r="O9" s="118">
        <f t="shared" si="2"/>
        <v>25</v>
      </c>
      <c r="P9" s="116">
        <v>6</v>
      </c>
      <c r="Q9" s="165" t="s">
        <v>30</v>
      </c>
      <c r="R9" s="116">
        <v>1</v>
      </c>
      <c r="S9" s="163">
        <v>0</v>
      </c>
      <c r="T9" s="118">
        <f t="shared" si="3"/>
        <v>0</v>
      </c>
      <c r="U9" s="116"/>
      <c r="V9" s="165"/>
      <c r="W9" s="116"/>
      <c r="X9" s="159" t="e">
        <f t="shared" si="4"/>
        <v>#DIV/0!</v>
      </c>
      <c r="Y9" s="112" t="e">
        <f t="shared" si="5"/>
        <v>#DIV/0!</v>
      </c>
      <c r="Z9" s="160" t="e">
        <f>LARGE(CHOOSE({1,2,3},O9,T9,Y9),1)+LARGE(CHOOSE({1,2,3},O9,T9,Y9),2)+J9</f>
        <v>#DIV/0!</v>
      </c>
      <c r="AA9" s="119" t="s">
        <v>246</v>
      </c>
    </row>
    <row r="10" spans="1:27" s="161" customFormat="1" ht="26.25" customHeight="1">
      <c r="A10" s="108">
        <v>5</v>
      </c>
      <c r="B10" s="98" t="s">
        <v>199</v>
      </c>
      <c r="C10" s="98" t="s">
        <v>206</v>
      </c>
      <c r="D10" s="109" t="s">
        <v>207</v>
      </c>
      <c r="E10" s="110" t="s">
        <v>208</v>
      </c>
      <c r="F10" s="110">
        <v>5</v>
      </c>
      <c r="G10" s="110" t="s">
        <v>30</v>
      </c>
      <c r="H10" s="110">
        <v>0.5</v>
      </c>
      <c r="I10" s="159">
        <v>0</v>
      </c>
      <c r="J10" s="112">
        <f t="shared" si="1"/>
        <v>0</v>
      </c>
      <c r="K10" s="100">
        <v>6</v>
      </c>
      <c r="L10" s="111" t="s">
        <v>100</v>
      </c>
      <c r="M10" s="110">
        <v>0.25</v>
      </c>
      <c r="N10" s="100">
        <v>46</v>
      </c>
      <c r="O10" s="112">
        <f t="shared" si="2"/>
        <v>46</v>
      </c>
      <c r="P10" s="108">
        <v>6</v>
      </c>
      <c r="Q10" s="108">
        <v>3</v>
      </c>
      <c r="R10" s="108">
        <v>0.5</v>
      </c>
      <c r="S10" s="159">
        <f>200*(P10+1-Q10)*R10/P10</f>
        <v>66.666666666666671</v>
      </c>
      <c r="T10" s="112">
        <f t="shared" si="3"/>
        <v>67</v>
      </c>
      <c r="U10" s="108">
        <v>5</v>
      </c>
      <c r="V10" s="108" t="s">
        <v>30</v>
      </c>
      <c r="W10" s="108">
        <v>1</v>
      </c>
      <c r="X10" s="159">
        <v>0</v>
      </c>
      <c r="Y10" s="112">
        <f t="shared" si="5"/>
        <v>0</v>
      </c>
      <c r="Z10" s="160">
        <f>LARGE(CHOOSE({1,2,3},O10,T10,Y10),1)+LARGE(CHOOSE({1,2,3},O10,T10,Y10),2)+J10</f>
        <v>113</v>
      </c>
    </row>
    <row r="11" spans="1:27" s="161" customFormat="1" ht="26.25" customHeight="1">
      <c r="A11" s="158">
        <v>6</v>
      </c>
      <c r="B11" s="109" t="s">
        <v>143</v>
      </c>
      <c r="C11" s="109" t="s">
        <v>243</v>
      </c>
      <c r="D11" s="109" t="s">
        <v>191</v>
      </c>
      <c r="E11" s="110" t="s">
        <v>245</v>
      </c>
      <c r="F11" s="110">
        <v>5</v>
      </c>
      <c r="G11" s="110" t="s">
        <v>30</v>
      </c>
      <c r="H11" s="110">
        <v>0.5</v>
      </c>
      <c r="I11" s="159">
        <v>0</v>
      </c>
      <c r="J11" s="112">
        <f t="shared" si="1"/>
        <v>0</v>
      </c>
      <c r="K11" s="100">
        <v>6</v>
      </c>
      <c r="L11" s="111" t="s">
        <v>100</v>
      </c>
      <c r="M11" s="110">
        <v>0.25</v>
      </c>
      <c r="N11" s="100">
        <v>12.5</v>
      </c>
      <c r="O11" s="112">
        <f t="shared" si="2"/>
        <v>13</v>
      </c>
      <c r="P11" s="100">
        <v>6</v>
      </c>
      <c r="Q11" s="100">
        <v>4</v>
      </c>
      <c r="R11" s="100">
        <v>0.5</v>
      </c>
      <c r="S11" s="159">
        <f>200*(P11+1-Q11)*R11/P11</f>
        <v>50</v>
      </c>
      <c r="T11" s="112">
        <f t="shared" si="3"/>
        <v>50</v>
      </c>
      <c r="U11" s="100">
        <v>5</v>
      </c>
      <c r="V11" s="100" t="s">
        <v>30</v>
      </c>
      <c r="W11" s="100">
        <v>1</v>
      </c>
      <c r="X11" s="159">
        <v>0</v>
      </c>
      <c r="Y11" s="112">
        <f t="shared" si="5"/>
        <v>0</v>
      </c>
      <c r="Z11" s="160">
        <f>LARGE(CHOOSE({1,2,3},O11,T11,Y11),1)+LARGE(CHOOSE({1,2,3},O11,T11,Y11),2)+J11</f>
        <v>63</v>
      </c>
    </row>
    <row r="12" spans="1:27" s="161" customFormat="1" ht="29.25" customHeight="1">
      <c r="A12" s="158">
        <v>7</v>
      </c>
      <c r="B12" s="98" t="s">
        <v>127</v>
      </c>
      <c r="C12" s="98" t="s">
        <v>130</v>
      </c>
      <c r="D12" s="98" t="s">
        <v>192</v>
      </c>
      <c r="E12" s="99" t="s">
        <v>134</v>
      </c>
      <c r="F12" s="110">
        <v>5</v>
      </c>
      <c r="G12" s="99">
        <v>3</v>
      </c>
      <c r="H12" s="110">
        <v>0.5</v>
      </c>
      <c r="I12" s="159">
        <f>200*(F12+1-G12)*H12/F12</f>
        <v>60</v>
      </c>
      <c r="J12" s="112">
        <f t="shared" si="1"/>
        <v>60</v>
      </c>
      <c r="K12" s="110">
        <v>6</v>
      </c>
      <c r="L12" s="99" t="s">
        <v>30</v>
      </c>
      <c r="M12" s="110">
        <v>0.25</v>
      </c>
      <c r="N12" s="159">
        <v>0</v>
      </c>
      <c r="O12" s="112">
        <f t="shared" si="2"/>
        <v>0</v>
      </c>
      <c r="P12" s="108">
        <v>6</v>
      </c>
      <c r="Q12" s="166" t="s">
        <v>30</v>
      </c>
      <c r="R12" s="108">
        <v>0.5</v>
      </c>
      <c r="S12" s="159">
        <v>0</v>
      </c>
      <c r="T12" s="112">
        <f t="shared" si="3"/>
        <v>0</v>
      </c>
      <c r="U12" s="108">
        <v>5</v>
      </c>
      <c r="V12" s="166" t="s">
        <v>30</v>
      </c>
      <c r="W12" s="108">
        <v>1</v>
      </c>
      <c r="X12" s="159">
        <v>0</v>
      </c>
      <c r="Y12" s="112">
        <f t="shared" si="5"/>
        <v>0</v>
      </c>
      <c r="Z12" s="160">
        <f>LARGE(CHOOSE({1,2,3},O12,T12,Y12),1)+LARGE(CHOOSE({1,2,3},O12,T12,Y12),2)+J12</f>
        <v>60</v>
      </c>
    </row>
    <row r="13" spans="1:27" s="161" customFormat="1" ht="29.25" customHeight="1">
      <c r="A13" s="108">
        <v>8</v>
      </c>
      <c r="B13" s="109" t="s">
        <v>293</v>
      </c>
      <c r="C13" s="109" t="s">
        <v>294</v>
      </c>
      <c r="D13" s="109" t="s">
        <v>60</v>
      </c>
      <c r="E13" s="110" t="s">
        <v>295</v>
      </c>
      <c r="F13" s="110">
        <v>5</v>
      </c>
      <c r="G13" s="100" t="s">
        <v>30</v>
      </c>
      <c r="H13" s="110">
        <v>0.5</v>
      </c>
      <c r="I13" s="159">
        <v>0</v>
      </c>
      <c r="J13" s="112">
        <f t="shared" si="1"/>
        <v>0</v>
      </c>
      <c r="K13" s="110">
        <v>6</v>
      </c>
      <c r="L13" s="99" t="s">
        <v>30</v>
      </c>
      <c r="M13" s="110">
        <v>0.25</v>
      </c>
      <c r="N13" s="159">
        <v>0</v>
      </c>
      <c r="O13" s="112">
        <f t="shared" si="2"/>
        <v>0</v>
      </c>
      <c r="P13" s="108">
        <v>6</v>
      </c>
      <c r="Q13" s="166" t="s">
        <v>30</v>
      </c>
      <c r="R13" s="108">
        <v>0.5</v>
      </c>
      <c r="S13" s="159">
        <v>0</v>
      </c>
      <c r="T13" s="112">
        <f t="shared" si="3"/>
        <v>0</v>
      </c>
      <c r="U13" s="108">
        <v>5</v>
      </c>
      <c r="V13" s="108">
        <v>5</v>
      </c>
      <c r="W13" s="108">
        <v>1</v>
      </c>
      <c r="X13" s="159">
        <f>200*(U13+1-V13)*W13/U13</f>
        <v>40</v>
      </c>
      <c r="Y13" s="112">
        <f t="shared" si="5"/>
        <v>40</v>
      </c>
      <c r="Z13" s="160">
        <f>LARGE(CHOOSE({1,2,3},O13,T13,Y13),1)+LARGE(CHOOSE({1,2,3},O13,T13,Y13),2)+J13</f>
        <v>40</v>
      </c>
    </row>
    <row r="14" spans="1:27" s="161" customFormat="1" ht="30" customHeight="1">
      <c r="A14" s="158">
        <v>9</v>
      </c>
      <c r="B14" s="169" t="s">
        <v>122</v>
      </c>
      <c r="C14" s="169" t="s">
        <v>123</v>
      </c>
      <c r="D14" s="169" t="s">
        <v>189</v>
      </c>
      <c r="E14" s="170" t="s">
        <v>124</v>
      </c>
      <c r="F14" s="110">
        <v>5</v>
      </c>
      <c r="G14" s="100" t="s">
        <v>30</v>
      </c>
      <c r="H14" s="110">
        <v>0.5</v>
      </c>
      <c r="I14" s="159">
        <v>0</v>
      </c>
      <c r="J14" s="112">
        <f t="shared" si="1"/>
        <v>0</v>
      </c>
      <c r="K14" s="110">
        <v>6</v>
      </c>
      <c r="L14" s="100">
        <v>5</v>
      </c>
      <c r="M14" s="110">
        <v>0.25</v>
      </c>
      <c r="N14" s="159">
        <f>200*(K14+1-L14)*M14/K14</f>
        <v>16.666666666666668</v>
      </c>
      <c r="O14" s="112">
        <f t="shared" si="2"/>
        <v>17</v>
      </c>
      <c r="P14" s="108">
        <v>6</v>
      </c>
      <c r="Q14" s="108">
        <v>6</v>
      </c>
      <c r="R14" s="108">
        <v>0.5</v>
      </c>
      <c r="S14" s="100">
        <v>17</v>
      </c>
      <c r="T14" s="112">
        <f t="shared" si="3"/>
        <v>17</v>
      </c>
      <c r="U14" s="108">
        <v>5</v>
      </c>
      <c r="V14" s="108" t="s">
        <v>30</v>
      </c>
      <c r="W14" s="108">
        <v>1</v>
      </c>
      <c r="X14" s="159">
        <v>0</v>
      </c>
      <c r="Y14" s="112">
        <f t="shared" si="5"/>
        <v>0</v>
      </c>
      <c r="Z14" s="160">
        <f>LARGE(CHOOSE({1,2,3},O14,T14,Y14),1)+LARGE(CHOOSE({1,2,3},O14,T14,Y14),2)+J14</f>
        <v>34</v>
      </c>
    </row>
    <row r="15" spans="1:27"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</row>
    <row r="16" spans="1:27"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</row>
    <row r="17" spans="11:25"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</row>
    <row r="18" spans="11:25"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</row>
    <row r="19" spans="11:25"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</row>
    <row r="20" spans="11:25" ht="15"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9"/>
      <c r="Y20" s="61"/>
    </row>
    <row r="21" spans="11:25"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</row>
    <row r="22" spans="11:25"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</row>
    <row r="23" spans="11:25"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</row>
    <row r="24" spans="11:25"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</row>
    <row r="25" spans="11:25"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</row>
    <row r="26" spans="11:25"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</row>
    <row r="27" spans="11:25"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</row>
    <row r="28" spans="11:25"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</row>
    <row r="29" spans="11:25"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</row>
    <row r="30" spans="11:25"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</row>
    <row r="31" spans="11:25"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</row>
    <row r="32" spans="11:25"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</row>
    <row r="33" spans="11:25"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</row>
    <row r="34" spans="11:25"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</row>
    <row r="35" spans="11:25"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</row>
    <row r="36" spans="11:25"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</row>
    <row r="37" spans="11:25"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</row>
    <row r="38" spans="11:25"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11:25"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11:25"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1:25"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1:25"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</row>
    <row r="43" spans="11:25"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</row>
    <row r="44" spans="11:25"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1:25"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</row>
    <row r="46" spans="11:25"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</row>
    <row r="47" spans="11:25"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</row>
    <row r="48" spans="11:25"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</row>
    <row r="49" spans="11:25"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11:25"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</row>
    <row r="51" spans="11:25"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</row>
    <row r="52" spans="11:25"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</row>
    <row r="53" spans="11:25"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</row>
    <row r="54" spans="11:25"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</row>
    <row r="55" spans="11:25"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</row>
    <row r="56" spans="11:25"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</row>
    <row r="57" spans="11:25"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</row>
    <row r="58" spans="11:25"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</row>
    <row r="59" spans="11:25"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</row>
    <row r="60" spans="11:25"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</row>
    <row r="61" spans="11:25"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</row>
    <row r="62" spans="11:25"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</row>
    <row r="63" spans="11:25"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</row>
    <row r="64" spans="11:25"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</row>
    <row r="65" spans="11:25"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</row>
    <row r="66" spans="11:25"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1:25"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</row>
    <row r="68" spans="11:25"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</row>
    <row r="69" spans="11:25"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</row>
    <row r="70" spans="11:25"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</row>
    <row r="71" spans="11:25"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</row>
    <row r="72" spans="11:25"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</row>
    <row r="73" spans="11:25"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</row>
    <row r="74" spans="11:25"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</row>
    <row r="75" spans="11:25"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</row>
    <row r="76" spans="11:25"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</row>
    <row r="77" spans="11:25"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</row>
    <row r="78" spans="11:25"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</row>
    <row r="79" spans="11:25"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</row>
    <row r="80" spans="11:25"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</row>
    <row r="81" spans="11:25"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</row>
    <row r="82" spans="11:25"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</row>
    <row r="83" spans="11:25"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</row>
    <row r="84" spans="11:25"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</row>
    <row r="85" spans="11:25"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</row>
    <row r="86" spans="11:25"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</row>
    <row r="87" spans="11:25"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</row>
    <row r="88" spans="11:25"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</row>
    <row r="89" spans="11:25"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</row>
    <row r="90" spans="11:25"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</row>
    <row r="91" spans="11:25"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</row>
    <row r="92" spans="11:25"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</row>
    <row r="93" spans="11:25"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</row>
    <row r="94" spans="11:25"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</row>
    <row r="95" spans="11:25"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</row>
    <row r="96" spans="11:25"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</row>
    <row r="97" spans="11:25"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</row>
    <row r="98" spans="11:25"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</row>
    <row r="99" spans="11:25"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</row>
    <row r="100" spans="11:25"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</row>
    <row r="101" spans="11:25"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</row>
    <row r="102" spans="11:25"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</row>
    <row r="103" spans="11:25"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</row>
    <row r="104" spans="11:25"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</row>
    <row r="105" spans="11:25"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</row>
    <row r="106" spans="11:25"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</row>
    <row r="107" spans="11:25"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</row>
    <row r="108" spans="11:25"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</row>
    <row r="109" spans="11:25"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</row>
    <row r="110" spans="11:25"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</row>
    <row r="111" spans="11:25"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</row>
    <row r="112" spans="11:25"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</row>
    <row r="113" spans="11:25"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</row>
    <row r="114" spans="11:25"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</row>
    <row r="115" spans="11:25"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</row>
    <row r="116" spans="11:25"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</row>
    <row r="117" spans="11:25"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</row>
    <row r="118" spans="11:25"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</row>
    <row r="119" spans="11:25"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</row>
    <row r="120" spans="11:25"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</row>
    <row r="121" spans="11:25"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</row>
    <row r="122" spans="11:25"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</row>
    <row r="123" spans="11:25"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</row>
    <row r="124" spans="11:25"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</row>
    <row r="125" spans="11:25"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</row>
    <row r="126" spans="11:25"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</row>
    <row r="127" spans="11:25"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</row>
    <row r="128" spans="11:25"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</row>
    <row r="129" spans="11:25"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</row>
    <row r="130" spans="11:25"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</row>
    <row r="131" spans="11:25"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</row>
    <row r="132" spans="11:25"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</row>
    <row r="133" spans="11:25"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</row>
  </sheetData>
  <autoFilter ref="A3:Z9">
    <filterColumn colId="1" showButton="0"/>
    <sortState ref="A5:Z14">
      <sortCondition descending="1" ref="Z3:Z9"/>
    </sortState>
  </autoFilter>
  <sortState ref="A5:A31">
    <sortCondition ref="A5:A31"/>
  </sortState>
  <mergeCells count="9">
    <mergeCell ref="Z2:Z3"/>
    <mergeCell ref="A1:Y1"/>
    <mergeCell ref="A2:A3"/>
    <mergeCell ref="B2:C3"/>
    <mergeCell ref="E2:E3"/>
    <mergeCell ref="K2:O2"/>
    <mergeCell ref="P2:T2"/>
    <mergeCell ref="U2:Y2"/>
    <mergeCell ref="F2:J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"/>
  <sheetViews>
    <sheetView view="pageBreakPreview" zoomScale="85" zoomScaleNormal="100" zoomScaleSheetLayoutView="85" workbookViewId="0">
      <selection activeCell="A7" sqref="A7"/>
    </sheetView>
  </sheetViews>
  <sheetFormatPr defaultRowHeight="15"/>
  <cols>
    <col min="1" max="1" width="6.28515625" style="6" customWidth="1"/>
    <col min="2" max="2" width="13.42578125" style="6" customWidth="1"/>
    <col min="3" max="3" width="12.7109375" style="6" customWidth="1"/>
    <col min="4" max="4" width="7" style="6" customWidth="1"/>
    <col min="5" max="5" width="5.7109375" style="22" customWidth="1"/>
    <col min="6" max="6" width="5.42578125" style="22" customWidth="1"/>
    <col min="7" max="7" width="6.5703125" style="22" customWidth="1"/>
    <col min="8" max="8" width="5.140625" style="22" customWidth="1"/>
    <col min="9" max="9" width="8.140625" style="22" customWidth="1"/>
    <col min="10" max="13" width="6" style="22" customWidth="1"/>
    <col min="14" max="19" width="5.5703125" style="22" customWidth="1"/>
    <col min="20" max="24" width="5.85546875" style="22" customWidth="1"/>
    <col min="25" max="25" width="8.28515625" style="6" customWidth="1"/>
    <col min="26" max="16384" width="9.140625" style="6"/>
  </cols>
  <sheetData>
    <row r="1" spans="1:25" ht="21">
      <c r="A1" s="185" t="s">
        <v>89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</row>
    <row r="2" spans="1:25" ht="81.75" customHeight="1">
      <c r="A2" s="186" t="s">
        <v>0</v>
      </c>
      <c r="B2" s="186" t="s">
        <v>1</v>
      </c>
      <c r="C2" s="186" t="s">
        <v>14</v>
      </c>
      <c r="D2" s="186" t="s">
        <v>70</v>
      </c>
      <c r="E2" s="187" t="s">
        <v>263</v>
      </c>
      <c r="F2" s="187"/>
      <c r="G2" s="187"/>
      <c r="H2" s="187"/>
      <c r="I2" s="187"/>
      <c r="J2" s="187" t="s">
        <v>251</v>
      </c>
      <c r="K2" s="187"/>
      <c r="L2" s="187"/>
      <c r="M2" s="187"/>
      <c r="N2" s="187"/>
      <c r="O2" s="187" t="s">
        <v>260</v>
      </c>
      <c r="P2" s="187"/>
      <c r="Q2" s="187"/>
      <c r="R2" s="187"/>
      <c r="S2" s="187"/>
      <c r="T2" s="187" t="s">
        <v>289</v>
      </c>
      <c r="U2" s="187"/>
      <c r="V2" s="187"/>
      <c r="W2" s="187"/>
      <c r="X2" s="187"/>
      <c r="Y2" s="188" t="s">
        <v>203</v>
      </c>
    </row>
    <row r="3" spans="1:25" s="12" customFormat="1" ht="120">
      <c r="A3" s="186"/>
      <c r="B3" s="186"/>
      <c r="C3" s="186"/>
      <c r="D3" s="186"/>
      <c r="E3" s="37" t="s">
        <v>97</v>
      </c>
      <c r="F3" s="37" t="s">
        <v>98</v>
      </c>
      <c r="G3" s="37" t="s">
        <v>99</v>
      </c>
      <c r="H3" s="38" t="s">
        <v>84</v>
      </c>
      <c r="I3" s="48" t="s">
        <v>104</v>
      </c>
      <c r="J3" s="37" t="s">
        <v>97</v>
      </c>
      <c r="K3" s="37" t="s">
        <v>98</v>
      </c>
      <c r="L3" s="37" t="s">
        <v>99</v>
      </c>
      <c r="M3" s="38" t="s">
        <v>84</v>
      </c>
      <c r="N3" s="48" t="s">
        <v>104</v>
      </c>
      <c r="O3" s="37" t="s">
        <v>97</v>
      </c>
      <c r="P3" s="37" t="s">
        <v>98</v>
      </c>
      <c r="Q3" s="37" t="s">
        <v>99</v>
      </c>
      <c r="R3" s="38" t="s">
        <v>84</v>
      </c>
      <c r="S3" s="48" t="s">
        <v>104</v>
      </c>
      <c r="T3" s="37" t="s">
        <v>97</v>
      </c>
      <c r="U3" s="37" t="s">
        <v>98</v>
      </c>
      <c r="V3" s="37" t="s">
        <v>99</v>
      </c>
      <c r="W3" s="38" t="s">
        <v>84</v>
      </c>
      <c r="X3" s="48" t="s">
        <v>104</v>
      </c>
      <c r="Y3" s="188"/>
    </row>
    <row r="4" spans="1:25" ht="34.5" customHeight="1">
      <c r="A4" s="1">
        <v>1</v>
      </c>
      <c r="B4" s="147" t="s">
        <v>287</v>
      </c>
      <c r="C4" s="10" t="s">
        <v>145</v>
      </c>
      <c r="D4" s="147" t="s">
        <v>64</v>
      </c>
      <c r="E4" s="21">
        <v>1</v>
      </c>
      <c r="F4" s="21">
        <v>1</v>
      </c>
      <c r="G4" s="21">
        <v>0.5</v>
      </c>
      <c r="H4" s="9">
        <f>200*(E4+1-F4)*G4/E4</f>
        <v>100</v>
      </c>
      <c r="I4" s="35">
        <f>ROUNDUP(H4,0)</f>
        <v>100</v>
      </c>
      <c r="J4" s="21">
        <v>2</v>
      </c>
      <c r="K4" s="21" t="s">
        <v>30</v>
      </c>
      <c r="L4" s="21">
        <v>0.5</v>
      </c>
      <c r="M4" s="21">
        <v>0</v>
      </c>
      <c r="N4" s="35">
        <f>ROUNDUP(M4,0)</f>
        <v>0</v>
      </c>
      <c r="O4" s="21">
        <v>2</v>
      </c>
      <c r="P4" s="21" t="s">
        <v>30</v>
      </c>
      <c r="Q4" s="21">
        <v>0.5</v>
      </c>
      <c r="R4" s="9">
        <v>0</v>
      </c>
      <c r="S4" s="35">
        <f>ROUNDUP(R4,0)</f>
        <v>0</v>
      </c>
      <c r="T4" s="21">
        <v>2</v>
      </c>
      <c r="U4" s="21">
        <v>1</v>
      </c>
      <c r="V4" s="21">
        <v>0.5</v>
      </c>
      <c r="W4" s="9">
        <f>200*(T4+1-U4)*V4/T4</f>
        <v>100</v>
      </c>
      <c r="X4" s="35">
        <f>ROUNDUP(W4,0)</f>
        <v>100</v>
      </c>
      <c r="Y4" s="31">
        <f>LARGE(CHOOSE({1,2,3},N4,S4,X4),1)+LARGE(CHOOSE({1,2,3},N4,S4,X4),2)+I4</f>
        <v>200</v>
      </c>
    </row>
    <row r="5" spans="1:25" ht="34.5" customHeight="1">
      <c r="A5" s="1">
        <v>2</v>
      </c>
      <c r="B5" s="146" t="s">
        <v>86</v>
      </c>
      <c r="C5" s="10" t="s">
        <v>13</v>
      </c>
      <c r="D5" s="10" t="s">
        <v>69</v>
      </c>
      <c r="E5" s="21">
        <v>1</v>
      </c>
      <c r="F5" s="21" t="s">
        <v>30</v>
      </c>
      <c r="G5" s="21">
        <v>0.5</v>
      </c>
      <c r="H5" s="9">
        <v>0</v>
      </c>
      <c r="I5" s="35">
        <f>ROUNDUP(H5,0)</f>
        <v>0</v>
      </c>
      <c r="J5" s="21">
        <v>2</v>
      </c>
      <c r="K5" s="21">
        <v>1</v>
      </c>
      <c r="L5" s="21">
        <v>0.5</v>
      </c>
      <c r="M5" s="9">
        <f>200*(J5+1-K5)*L5/J5</f>
        <v>100</v>
      </c>
      <c r="N5" s="35">
        <f>ROUNDUP(M5,0)</f>
        <v>100</v>
      </c>
      <c r="O5" s="21">
        <v>2</v>
      </c>
      <c r="P5" s="21">
        <v>1</v>
      </c>
      <c r="Q5" s="21">
        <v>0.5</v>
      </c>
      <c r="R5" s="9">
        <f>200*(O5+1-P5)*Q5/O5</f>
        <v>100</v>
      </c>
      <c r="S5" s="35">
        <f>ROUNDUP(R5,0)</f>
        <v>100</v>
      </c>
      <c r="T5" s="21">
        <v>2</v>
      </c>
      <c r="U5" s="21" t="s">
        <v>30</v>
      </c>
      <c r="V5" s="21">
        <v>0.5</v>
      </c>
      <c r="W5" s="9">
        <v>0</v>
      </c>
      <c r="X5" s="35">
        <f>ROUNDUP(W5,0)</f>
        <v>0</v>
      </c>
      <c r="Y5" s="31">
        <f>LARGE(CHOOSE({1,2,3},N5,S5,X5),1)+LARGE(CHOOSE({1,2,3},N5,S5,X5),2)+I5</f>
        <v>200</v>
      </c>
    </row>
    <row r="6" spans="1:25" ht="27.75" customHeight="1">
      <c r="A6" s="20">
        <v>3</v>
      </c>
      <c r="B6" s="146" t="s">
        <v>15</v>
      </c>
      <c r="C6" s="16" t="s">
        <v>12</v>
      </c>
      <c r="D6" s="16" t="s">
        <v>61</v>
      </c>
      <c r="E6" s="9">
        <v>1</v>
      </c>
      <c r="F6" s="9" t="s">
        <v>30</v>
      </c>
      <c r="G6" s="9">
        <v>0.5</v>
      </c>
      <c r="H6" s="9">
        <v>0</v>
      </c>
      <c r="I6" s="35">
        <f>ROUNDUP(H6,0)</f>
        <v>0</v>
      </c>
      <c r="J6" s="21">
        <v>2</v>
      </c>
      <c r="K6" s="21">
        <v>2</v>
      </c>
      <c r="L6" s="21">
        <v>0.5</v>
      </c>
      <c r="M6" s="9">
        <f>200*(J6+1-K6)*L6/J6</f>
        <v>50</v>
      </c>
      <c r="N6" s="35">
        <f>ROUNDUP(M6,0)</f>
        <v>50</v>
      </c>
      <c r="O6" s="21">
        <v>2</v>
      </c>
      <c r="P6" s="21">
        <v>2</v>
      </c>
      <c r="Q6" s="21">
        <v>0.5</v>
      </c>
      <c r="R6" s="9">
        <f>200*(O6+1-P6)*Q6/O6</f>
        <v>50</v>
      </c>
      <c r="S6" s="35">
        <f>ROUNDUP(R6,0)</f>
        <v>50</v>
      </c>
      <c r="T6" s="21">
        <v>2</v>
      </c>
      <c r="U6" s="21">
        <v>1</v>
      </c>
      <c r="V6" s="21">
        <v>0.5</v>
      </c>
      <c r="W6" s="9">
        <f>200*(T6+1-U6)*V6/T6</f>
        <v>100</v>
      </c>
      <c r="X6" s="35">
        <f>ROUNDUP(W6,0)</f>
        <v>100</v>
      </c>
      <c r="Y6" s="31">
        <f>LARGE(CHOOSE({1,2,3},N6,S6,X6),1)+LARGE(CHOOSE({1,2,3},N6,S6,X6),2)+I6</f>
        <v>150</v>
      </c>
    </row>
  </sheetData>
  <autoFilter ref="A3:Y6">
    <sortState ref="A5:Y6">
      <sortCondition descending="1" ref="Y3:Y6"/>
    </sortState>
  </autoFilter>
  <mergeCells count="10">
    <mergeCell ref="Y2:Y3"/>
    <mergeCell ref="A1:Y1"/>
    <mergeCell ref="E2:I2"/>
    <mergeCell ref="D2:D3"/>
    <mergeCell ref="C2:C3"/>
    <mergeCell ref="B2:B3"/>
    <mergeCell ref="A2:A3"/>
    <mergeCell ref="T2:X2"/>
    <mergeCell ref="J2:N2"/>
    <mergeCell ref="O2:S2"/>
  </mergeCells>
  <pageMargins left="0.7" right="0.7" top="0.75" bottom="0.75" header="0.3" footer="0.3"/>
  <pageSetup paperSize="9" scale="7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"/>
  <sheetViews>
    <sheetView view="pageBreakPreview" zoomScale="115" zoomScaleNormal="100" zoomScaleSheetLayoutView="115" workbookViewId="0">
      <selection activeCell="U6" sqref="U6"/>
    </sheetView>
  </sheetViews>
  <sheetFormatPr defaultColWidth="16.140625" defaultRowHeight="15"/>
  <cols>
    <col min="1" max="1" width="7.85546875" style="13" customWidth="1"/>
    <col min="2" max="2" width="16.140625" style="53"/>
    <col min="3" max="3" width="16.140625" style="13"/>
    <col min="4" max="7" width="6.5703125" style="13" customWidth="1"/>
    <col min="8" max="8" width="8.5703125" style="13" customWidth="1"/>
    <col min="9" max="9" width="7.7109375" style="13" customWidth="1"/>
    <col min="10" max="12" width="6.5703125" style="13" customWidth="1"/>
    <col min="13" max="13" width="8" style="13" customWidth="1"/>
    <col min="14" max="14" width="6.5703125" style="13" customWidth="1"/>
    <col min="15" max="15" width="5.28515625" style="22" customWidth="1"/>
    <col min="16" max="16" width="5.7109375" style="22" customWidth="1"/>
    <col min="17" max="17" width="5.140625" style="22" customWidth="1"/>
    <col min="18" max="18" width="5.85546875" style="22" customWidth="1"/>
    <col min="19" max="19" width="7.140625" style="22" customWidth="1"/>
    <col min="20" max="20" width="6.5703125" style="13" customWidth="1"/>
    <col min="21" max="16384" width="16.140625" style="13"/>
  </cols>
  <sheetData>
    <row r="1" spans="1:20" ht="21">
      <c r="A1" s="210" t="s">
        <v>150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</row>
    <row r="2" spans="1:20" ht="120" customHeight="1">
      <c r="A2" s="211" t="s">
        <v>0</v>
      </c>
      <c r="B2" s="211" t="s">
        <v>1</v>
      </c>
      <c r="C2" s="211" t="s">
        <v>14</v>
      </c>
      <c r="D2" s="213" t="s">
        <v>70</v>
      </c>
      <c r="E2" s="187" t="s">
        <v>263</v>
      </c>
      <c r="F2" s="187"/>
      <c r="G2" s="187"/>
      <c r="H2" s="187"/>
      <c r="I2" s="187"/>
      <c r="J2" s="187" t="s">
        <v>250</v>
      </c>
      <c r="K2" s="187"/>
      <c r="L2" s="187"/>
      <c r="M2" s="187"/>
      <c r="N2" s="187"/>
      <c r="O2" s="209" t="s">
        <v>251</v>
      </c>
      <c r="P2" s="209"/>
      <c r="Q2" s="209"/>
      <c r="R2" s="209"/>
      <c r="S2" s="209"/>
      <c r="T2" s="215" t="s">
        <v>10</v>
      </c>
    </row>
    <row r="3" spans="1:20" ht="135">
      <c r="A3" s="212"/>
      <c r="B3" s="212"/>
      <c r="C3" s="212"/>
      <c r="D3" s="214"/>
      <c r="E3" s="37" t="s">
        <v>97</v>
      </c>
      <c r="F3" s="37" t="s">
        <v>98</v>
      </c>
      <c r="G3" s="37" t="s">
        <v>99</v>
      </c>
      <c r="H3" s="38" t="s">
        <v>84</v>
      </c>
      <c r="I3" s="48" t="s">
        <v>104</v>
      </c>
      <c r="J3" s="37" t="s">
        <v>97</v>
      </c>
      <c r="K3" s="37" t="s">
        <v>98</v>
      </c>
      <c r="L3" s="37" t="s">
        <v>99</v>
      </c>
      <c r="M3" s="38" t="s">
        <v>84</v>
      </c>
      <c r="N3" s="48" t="s">
        <v>104</v>
      </c>
      <c r="O3" s="37" t="s">
        <v>97</v>
      </c>
      <c r="P3" s="37" t="s">
        <v>98</v>
      </c>
      <c r="Q3" s="37" t="s">
        <v>99</v>
      </c>
      <c r="R3" s="38" t="s">
        <v>84</v>
      </c>
      <c r="S3" s="48" t="s">
        <v>104</v>
      </c>
      <c r="T3" s="216"/>
    </row>
    <row r="4" spans="1:20">
      <c r="A4" s="3">
        <v>1</v>
      </c>
      <c r="B4" s="55" t="s">
        <v>146</v>
      </c>
      <c r="C4" s="3" t="s">
        <v>147</v>
      </c>
      <c r="D4" s="3" t="s">
        <v>61</v>
      </c>
      <c r="E4" s="3">
        <v>3</v>
      </c>
      <c r="F4" s="3">
        <v>1</v>
      </c>
      <c r="G4" s="3">
        <v>0.5</v>
      </c>
      <c r="H4" s="68">
        <f>200*(E4+1-F4)*G4/E4</f>
        <v>100</v>
      </c>
      <c r="I4" s="35">
        <f>ROUNDUP(H4,0)</f>
        <v>100</v>
      </c>
      <c r="J4" s="21">
        <v>1</v>
      </c>
      <c r="K4" s="92">
        <v>1</v>
      </c>
      <c r="L4" s="21">
        <v>0.25</v>
      </c>
      <c r="M4" s="68">
        <f>200*(J4+1-K4)*L4/J4</f>
        <v>50</v>
      </c>
      <c r="N4" s="35">
        <f>ROUNDUP(M4,0)</f>
        <v>50</v>
      </c>
      <c r="O4" s="21">
        <v>2</v>
      </c>
      <c r="P4" s="21">
        <v>1</v>
      </c>
      <c r="Q4" s="21">
        <v>0.5</v>
      </c>
      <c r="R4" s="69">
        <f>200*(O4+1-P4)*Q4/O4</f>
        <v>100</v>
      </c>
      <c r="S4" s="35">
        <f>ROUNDUP(R4,0)</f>
        <v>100</v>
      </c>
      <c r="T4" s="31">
        <f>LARGE(CHOOSE({1,2},N4,S4),1)+LARGE(CHOOSE({1,2},N4,S4),2)+I4</f>
        <v>250</v>
      </c>
    </row>
    <row r="5" spans="1:20">
      <c r="A5" s="8">
        <v>2</v>
      </c>
      <c r="B5" s="56" t="s">
        <v>148</v>
      </c>
      <c r="C5" s="3" t="s">
        <v>149</v>
      </c>
      <c r="D5" s="3" t="s">
        <v>58</v>
      </c>
      <c r="E5" s="3">
        <v>3</v>
      </c>
      <c r="F5" s="3">
        <v>1</v>
      </c>
      <c r="G5" s="3">
        <v>0.5</v>
      </c>
      <c r="H5" s="68">
        <f>200*(E5+1-F5)*G5/E5</f>
        <v>100</v>
      </c>
      <c r="I5" s="35">
        <f>ROUNDUP(H5,0)</f>
        <v>100</v>
      </c>
      <c r="J5" s="21">
        <v>1</v>
      </c>
      <c r="K5" s="21">
        <v>1</v>
      </c>
      <c r="L5" s="21">
        <v>0.25</v>
      </c>
      <c r="M5" s="68">
        <f>200*(J5+1-K5)*L5/J5</f>
        <v>50</v>
      </c>
      <c r="N5" s="35">
        <f>ROUNDUP(M5,0)</f>
        <v>50</v>
      </c>
      <c r="O5" s="21">
        <v>2</v>
      </c>
      <c r="P5" s="21">
        <v>2</v>
      </c>
      <c r="Q5" s="21">
        <v>0.5</v>
      </c>
      <c r="R5" s="69">
        <f>200*(O5+1-P5)*Q5/O5</f>
        <v>50</v>
      </c>
      <c r="S5" s="35">
        <f>ROUNDUP(R5,0)</f>
        <v>50</v>
      </c>
      <c r="T5" s="31">
        <f>LARGE(CHOOSE({1,2},N5,S5),1)+LARGE(CHOOSE({1,2},N5,S5),2)+I5</f>
        <v>200</v>
      </c>
    </row>
    <row r="6" spans="1:20">
      <c r="A6" s="3">
        <v>3</v>
      </c>
      <c r="B6" s="54" t="s">
        <v>28</v>
      </c>
      <c r="C6" s="3" t="s">
        <v>54</v>
      </c>
      <c r="D6" s="3" t="s">
        <v>58</v>
      </c>
      <c r="E6" s="3">
        <v>3</v>
      </c>
      <c r="F6" s="3">
        <v>2</v>
      </c>
      <c r="G6" s="3">
        <v>0.5</v>
      </c>
      <c r="H6" s="68">
        <f>200*(E6+1-F6)*G6/E6</f>
        <v>66.666666666666671</v>
      </c>
      <c r="I6" s="35">
        <f>ROUNDUP(H6,0)</f>
        <v>67</v>
      </c>
      <c r="J6" s="21">
        <v>1</v>
      </c>
      <c r="K6" s="8" t="s">
        <v>30</v>
      </c>
      <c r="L6" s="21">
        <v>0.25</v>
      </c>
      <c r="M6" s="68">
        <v>0</v>
      </c>
      <c r="N6" s="35">
        <f>ROUNDUP(M6,0)</f>
        <v>0</v>
      </c>
      <c r="O6" s="21">
        <v>2</v>
      </c>
      <c r="P6" s="21" t="s">
        <v>30</v>
      </c>
      <c r="Q6" s="21">
        <v>0.5</v>
      </c>
      <c r="R6" s="69">
        <v>0</v>
      </c>
      <c r="S6" s="35">
        <f>ROUNDUP(R6,0)</f>
        <v>0</v>
      </c>
      <c r="T6" s="31">
        <f>LARGE(CHOOSE({1,2},N6,S6),1)+LARGE(CHOOSE({1,2},N6,S6),2)+I6</f>
        <v>67</v>
      </c>
    </row>
    <row r="7" spans="1:20">
      <c r="A7" s="13">
        <v>4</v>
      </c>
      <c r="B7" s="53" t="s">
        <v>79</v>
      </c>
      <c r="C7" s="13" t="s">
        <v>80</v>
      </c>
      <c r="D7" s="13" t="s">
        <v>58</v>
      </c>
      <c r="E7" s="13">
        <v>3</v>
      </c>
      <c r="F7" s="13">
        <v>3</v>
      </c>
      <c r="G7" s="3">
        <v>0.5</v>
      </c>
      <c r="H7" s="68">
        <f>200*(E7+1-F7)*G7/E7</f>
        <v>33.333333333333336</v>
      </c>
      <c r="I7" s="35">
        <f>ROUNDUP(H7,0)</f>
        <v>34</v>
      </c>
      <c r="J7" s="21">
        <v>1</v>
      </c>
      <c r="K7" s="8" t="s">
        <v>30</v>
      </c>
      <c r="L7" s="21">
        <v>0.25</v>
      </c>
      <c r="M7" s="68">
        <v>0</v>
      </c>
      <c r="N7" s="35">
        <f>ROUNDUP(M7,0)</f>
        <v>0</v>
      </c>
      <c r="O7" s="21">
        <v>2</v>
      </c>
      <c r="P7" s="21" t="s">
        <v>30</v>
      </c>
      <c r="Q7" s="21">
        <v>0.5</v>
      </c>
      <c r="R7" s="69">
        <v>0</v>
      </c>
      <c r="S7" s="35">
        <f>ROUNDUP(R7,0)</f>
        <v>0</v>
      </c>
      <c r="T7" s="31">
        <f>LARGE(CHOOSE({1,2},N7,S7),1)+LARGE(CHOOSE({1,2},N7,S7),2)+I7</f>
        <v>34</v>
      </c>
    </row>
  </sheetData>
  <autoFilter ref="A3:T3">
    <sortState ref="A5:AI7">
      <sortCondition descending="1" ref="T3"/>
    </sortState>
  </autoFilter>
  <mergeCells count="9">
    <mergeCell ref="O2:S2"/>
    <mergeCell ref="A1:T1"/>
    <mergeCell ref="A2:A3"/>
    <mergeCell ref="B2:B3"/>
    <mergeCell ref="C2:C3"/>
    <mergeCell ref="D2:D3"/>
    <mergeCell ref="T2:T3"/>
    <mergeCell ref="J2:N2"/>
    <mergeCell ref="E2:I2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4"/>
  <sheetViews>
    <sheetView view="pageBreakPreview" zoomScale="85" zoomScaleNormal="100" zoomScaleSheetLayoutView="85" workbookViewId="0">
      <pane ySplit="3" topLeftCell="A4" activePane="bottomLeft" state="frozen"/>
      <selection pane="bottomLeft" activeCell="A4" sqref="A4"/>
    </sheetView>
  </sheetViews>
  <sheetFormatPr defaultRowHeight="15"/>
  <cols>
    <col min="1" max="1" width="6.28515625" style="6" customWidth="1"/>
    <col min="2" max="2" width="21.7109375" style="6" bestFit="1" customWidth="1"/>
    <col min="3" max="3" width="12.7109375" style="6" customWidth="1"/>
    <col min="4" max="4" width="11.42578125" style="126" customWidth="1"/>
    <col min="5" max="5" width="6.85546875" style="22" customWidth="1"/>
    <col min="6" max="6" width="7.5703125" style="22" customWidth="1"/>
    <col min="7" max="7" width="8" style="22" customWidth="1"/>
    <col min="8" max="8" width="6.140625" style="22" customWidth="1"/>
    <col min="9" max="9" width="7.5703125" style="22" customWidth="1"/>
    <col min="10" max="10" width="6.5703125" style="22" customWidth="1"/>
    <col min="11" max="11" width="7.140625" style="22" customWidth="1"/>
    <col min="12" max="12" width="6.140625" style="22" customWidth="1"/>
    <col min="13" max="14" width="8.85546875" style="22" customWidth="1"/>
    <col min="15" max="15" width="5.7109375" style="22" customWidth="1"/>
    <col min="16" max="17" width="5.42578125" style="22" customWidth="1"/>
    <col min="18" max="24" width="6.7109375" style="22" customWidth="1"/>
    <col min="25" max="25" width="5.42578125" style="22" customWidth="1"/>
    <col min="26" max="26" width="6" style="22" customWidth="1"/>
    <col min="27" max="29" width="8.85546875" style="22" customWidth="1"/>
    <col min="30" max="30" width="9.140625" style="11"/>
    <col min="31" max="16384" width="9.140625" style="6"/>
  </cols>
  <sheetData>
    <row r="1" spans="1:30" ht="21">
      <c r="A1" s="185" t="s">
        <v>88</v>
      </c>
      <c r="B1" s="185"/>
      <c r="C1" s="185"/>
      <c r="D1" s="185"/>
      <c r="E1" s="185"/>
      <c r="F1" s="185"/>
      <c r="G1" s="185"/>
      <c r="H1" s="185"/>
      <c r="I1" s="185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</row>
    <row r="2" spans="1:30" s="12" customFormat="1" ht="165" customHeight="1">
      <c r="A2" s="218" t="s">
        <v>0</v>
      </c>
      <c r="B2" s="218" t="s">
        <v>1</v>
      </c>
      <c r="C2" s="218" t="s">
        <v>14</v>
      </c>
      <c r="D2" s="221" t="s">
        <v>70</v>
      </c>
      <c r="E2" s="217" t="s">
        <v>263</v>
      </c>
      <c r="F2" s="217"/>
      <c r="G2" s="217"/>
      <c r="H2" s="217"/>
      <c r="I2" s="217"/>
      <c r="J2" s="217" t="s">
        <v>251</v>
      </c>
      <c r="K2" s="217"/>
      <c r="L2" s="217"/>
      <c r="M2" s="217"/>
      <c r="N2" s="217"/>
      <c r="O2" s="217" t="s">
        <v>260</v>
      </c>
      <c r="P2" s="217"/>
      <c r="Q2" s="217"/>
      <c r="R2" s="217"/>
      <c r="S2" s="217"/>
      <c r="T2" s="217" t="s">
        <v>261</v>
      </c>
      <c r="U2" s="217"/>
      <c r="V2" s="217"/>
      <c r="W2" s="217"/>
      <c r="X2" s="217"/>
      <c r="Y2" s="187" t="s">
        <v>289</v>
      </c>
      <c r="Z2" s="187"/>
      <c r="AA2" s="187"/>
      <c r="AB2" s="187"/>
      <c r="AC2" s="187"/>
      <c r="AD2" s="219" t="s">
        <v>205</v>
      </c>
    </row>
    <row r="3" spans="1:30" s="12" customFormat="1" ht="120">
      <c r="A3" s="218"/>
      <c r="B3" s="218"/>
      <c r="C3" s="218"/>
      <c r="D3" s="221"/>
      <c r="E3" s="37" t="s">
        <v>97</v>
      </c>
      <c r="F3" s="37" t="s">
        <v>98</v>
      </c>
      <c r="G3" s="37" t="s">
        <v>99</v>
      </c>
      <c r="H3" s="38" t="s">
        <v>84</v>
      </c>
      <c r="I3" s="48" t="s">
        <v>104</v>
      </c>
      <c r="J3" s="37" t="s">
        <v>97</v>
      </c>
      <c r="K3" s="37" t="s">
        <v>98</v>
      </c>
      <c r="L3" s="37" t="s">
        <v>99</v>
      </c>
      <c r="M3" s="38" t="s">
        <v>84</v>
      </c>
      <c r="N3" s="48" t="s">
        <v>104</v>
      </c>
      <c r="O3" s="37" t="s">
        <v>97</v>
      </c>
      <c r="P3" s="37" t="s">
        <v>98</v>
      </c>
      <c r="Q3" s="37" t="s">
        <v>99</v>
      </c>
      <c r="R3" s="38" t="s">
        <v>84</v>
      </c>
      <c r="S3" s="48" t="s">
        <v>104</v>
      </c>
      <c r="T3" s="37" t="s">
        <v>97</v>
      </c>
      <c r="U3" s="37" t="s">
        <v>98</v>
      </c>
      <c r="V3" s="37" t="s">
        <v>99</v>
      </c>
      <c r="W3" s="38" t="s">
        <v>84</v>
      </c>
      <c r="X3" s="48" t="s">
        <v>104</v>
      </c>
      <c r="Y3" s="37" t="s">
        <v>97</v>
      </c>
      <c r="Z3" s="37" t="s">
        <v>98</v>
      </c>
      <c r="AA3" s="37" t="s">
        <v>99</v>
      </c>
      <c r="AB3" s="38" t="s">
        <v>84</v>
      </c>
      <c r="AC3" s="48" t="s">
        <v>104</v>
      </c>
      <c r="AD3" s="220"/>
    </row>
    <row r="4" spans="1:30" s="24" customFormat="1" ht="31.5" customHeight="1">
      <c r="A4" s="8">
        <v>1</v>
      </c>
      <c r="B4" s="46" t="s">
        <v>102</v>
      </c>
      <c r="C4" s="31" t="s">
        <v>103</v>
      </c>
      <c r="D4" s="125" t="s">
        <v>58</v>
      </c>
      <c r="E4" s="8">
        <v>8</v>
      </c>
      <c r="F4" s="8">
        <v>1</v>
      </c>
      <c r="G4" s="8">
        <v>0.5</v>
      </c>
      <c r="H4" s="9">
        <f t="shared" ref="H4:H9" si="0">200*(E4+1-F4)*G4/E4</f>
        <v>100</v>
      </c>
      <c r="I4" s="2">
        <f t="shared" ref="I4:I14" si="1">ROUNDUP(H4,0)</f>
        <v>100</v>
      </c>
      <c r="J4" s="31">
        <v>11</v>
      </c>
      <c r="K4" s="31">
        <v>1</v>
      </c>
      <c r="L4" s="31">
        <v>0.5</v>
      </c>
      <c r="M4" s="9">
        <f t="shared" ref="M4:M9" si="2">200*(J4+1-K4)*L4/J4</f>
        <v>100</v>
      </c>
      <c r="N4" s="2">
        <f t="shared" ref="N4:N9" si="3">ROUNDUP(M4,0)</f>
        <v>100</v>
      </c>
      <c r="O4" s="31">
        <v>8</v>
      </c>
      <c r="P4" s="31">
        <v>3</v>
      </c>
      <c r="Q4" s="31">
        <v>0.5</v>
      </c>
      <c r="R4" s="9">
        <f>200*(O4+1-P4)*Q4/O4</f>
        <v>75</v>
      </c>
      <c r="S4" s="2">
        <f t="shared" ref="S4:S14" si="4">ROUNDUP(R4,0)</f>
        <v>75</v>
      </c>
      <c r="T4" s="31">
        <v>6</v>
      </c>
      <c r="U4" s="130">
        <v>1</v>
      </c>
      <c r="V4" s="31">
        <v>0.5</v>
      </c>
      <c r="W4" s="9">
        <f t="shared" ref="W4:W12" si="5">200*(T4+1-U4)*V4/T4</f>
        <v>100</v>
      </c>
      <c r="X4" s="2">
        <f t="shared" ref="X4:X14" si="6">ROUNDUP(W4,0)</f>
        <v>100</v>
      </c>
      <c r="Y4" s="31">
        <v>6</v>
      </c>
      <c r="Z4" s="31" t="s">
        <v>30</v>
      </c>
      <c r="AA4" s="31">
        <v>0.5</v>
      </c>
      <c r="AB4" s="9">
        <v>0</v>
      </c>
      <c r="AC4" s="2">
        <f t="shared" ref="AC4:AC14" si="7">ROUNDUP(AB4,0)</f>
        <v>0</v>
      </c>
      <c r="AD4" s="31">
        <f>LARGE(CHOOSE({1,2,3,4},N4,S4,X4,AC4),1)+LARGE(CHOOSE({1,2,3,4},N4,S4,X4,AC4),2)+I4</f>
        <v>300</v>
      </c>
    </row>
    <row r="5" spans="1:30" s="24" customFormat="1" ht="31.5" customHeight="1">
      <c r="A5" s="8">
        <v>2</v>
      </c>
      <c r="B5" s="49" t="s">
        <v>144</v>
      </c>
      <c r="C5" s="31" t="s">
        <v>77</v>
      </c>
      <c r="D5" s="66" t="s">
        <v>58</v>
      </c>
      <c r="E5" s="8">
        <v>8</v>
      </c>
      <c r="F5" s="44">
        <v>2</v>
      </c>
      <c r="G5" s="8">
        <v>0.5</v>
      </c>
      <c r="H5" s="9">
        <f t="shared" si="0"/>
        <v>87.5</v>
      </c>
      <c r="I5" s="2">
        <f t="shared" si="1"/>
        <v>88</v>
      </c>
      <c r="J5" s="31">
        <v>11</v>
      </c>
      <c r="K5" s="31">
        <v>5</v>
      </c>
      <c r="L5" s="31">
        <v>0.5</v>
      </c>
      <c r="M5" s="9">
        <f t="shared" si="2"/>
        <v>63.636363636363633</v>
      </c>
      <c r="N5" s="2">
        <f t="shared" si="3"/>
        <v>64</v>
      </c>
      <c r="O5" s="31">
        <v>8</v>
      </c>
      <c r="P5" s="31">
        <v>2</v>
      </c>
      <c r="Q5" s="31">
        <v>0.5</v>
      </c>
      <c r="R5" s="9">
        <f>200*(O5+1-P5)*Q5/O5</f>
        <v>87.5</v>
      </c>
      <c r="S5" s="2">
        <f t="shared" si="4"/>
        <v>88</v>
      </c>
      <c r="T5" s="31">
        <v>6</v>
      </c>
      <c r="U5" s="130">
        <v>6</v>
      </c>
      <c r="V5" s="31">
        <v>0.5</v>
      </c>
      <c r="W5" s="9">
        <f t="shared" si="5"/>
        <v>16.666666666666668</v>
      </c>
      <c r="X5" s="2">
        <f t="shared" si="6"/>
        <v>17</v>
      </c>
      <c r="Y5" s="31">
        <v>6</v>
      </c>
      <c r="Z5" s="31" t="s">
        <v>30</v>
      </c>
      <c r="AA5" s="31">
        <v>0.5</v>
      </c>
      <c r="AB5" s="9">
        <v>0</v>
      </c>
      <c r="AC5" s="2">
        <f t="shared" si="7"/>
        <v>0</v>
      </c>
      <c r="AD5" s="31">
        <f>LARGE(CHOOSE({1,2,3,4},N5,S5,X5,AC5),1)+LARGE(CHOOSE({1,2,3,4},N5,S5,X5,AC5),2)+I5</f>
        <v>240</v>
      </c>
    </row>
    <row r="6" spans="1:30" s="24" customFormat="1" ht="31.5" customHeight="1">
      <c r="A6" s="8">
        <v>3</v>
      </c>
      <c r="B6" s="7" t="s">
        <v>34</v>
      </c>
      <c r="C6" s="31" t="s">
        <v>56</v>
      </c>
      <c r="D6" s="66" t="s">
        <v>61</v>
      </c>
      <c r="E6" s="8">
        <v>8</v>
      </c>
      <c r="F6" s="8">
        <v>5</v>
      </c>
      <c r="G6" s="8">
        <v>0.5</v>
      </c>
      <c r="H6" s="9">
        <f t="shared" si="0"/>
        <v>50</v>
      </c>
      <c r="I6" s="2">
        <f t="shared" si="1"/>
        <v>50</v>
      </c>
      <c r="J6" s="31">
        <v>11</v>
      </c>
      <c r="K6" s="31">
        <v>3</v>
      </c>
      <c r="L6" s="31">
        <v>0.5</v>
      </c>
      <c r="M6" s="9">
        <f t="shared" si="2"/>
        <v>81.818181818181813</v>
      </c>
      <c r="N6" s="2">
        <f t="shared" si="3"/>
        <v>82</v>
      </c>
      <c r="O6" s="31">
        <v>8</v>
      </c>
      <c r="P6" s="31">
        <v>4</v>
      </c>
      <c r="Q6" s="31">
        <v>0.5</v>
      </c>
      <c r="R6" s="9">
        <f>200*(O6+1-P6)*Q6/O6</f>
        <v>62.5</v>
      </c>
      <c r="S6" s="2">
        <f t="shared" si="4"/>
        <v>63</v>
      </c>
      <c r="T6" s="31">
        <v>6</v>
      </c>
      <c r="U6" s="31">
        <v>1</v>
      </c>
      <c r="V6" s="31">
        <v>0.5</v>
      </c>
      <c r="W6" s="9">
        <f t="shared" si="5"/>
        <v>100</v>
      </c>
      <c r="X6" s="2">
        <f t="shared" si="6"/>
        <v>100</v>
      </c>
      <c r="Y6" s="31">
        <v>6</v>
      </c>
      <c r="Z6" s="31">
        <v>2</v>
      </c>
      <c r="AA6" s="31">
        <v>0.5</v>
      </c>
      <c r="AB6" s="9">
        <f>200*(Y6+1-Z6)*AA6/Y6</f>
        <v>83.333333333333329</v>
      </c>
      <c r="AC6" s="2">
        <f t="shared" si="7"/>
        <v>84</v>
      </c>
      <c r="AD6" s="31">
        <f>LARGE(CHOOSE({1,2,3,4},N6,S6,X6,AC6),1)+LARGE(CHOOSE({1,2,3,4},N6,S6,X6,AC6),2)+I6</f>
        <v>234</v>
      </c>
    </row>
    <row r="7" spans="1:30" s="24" customFormat="1" ht="31.5" customHeight="1">
      <c r="A7" s="8">
        <v>4</v>
      </c>
      <c r="B7" s="121" t="s">
        <v>242</v>
      </c>
      <c r="C7" s="44" t="s">
        <v>35</v>
      </c>
      <c r="D7" s="71" t="s">
        <v>68</v>
      </c>
      <c r="E7" s="8">
        <v>8</v>
      </c>
      <c r="F7" s="9">
        <v>3</v>
      </c>
      <c r="G7" s="8">
        <v>0.5</v>
      </c>
      <c r="H7" s="9">
        <f t="shared" si="0"/>
        <v>75</v>
      </c>
      <c r="I7" s="2">
        <f t="shared" si="1"/>
        <v>75</v>
      </c>
      <c r="J7" s="44">
        <v>11</v>
      </c>
      <c r="K7" s="21">
        <v>6</v>
      </c>
      <c r="L7" s="31">
        <v>0.5</v>
      </c>
      <c r="M7" s="9">
        <f t="shared" si="2"/>
        <v>54.545454545454547</v>
      </c>
      <c r="N7" s="2">
        <f t="shared" si="3"/>
        <v>55</v>
      </c>
      <c r="O7" s="31">
        <v>8</v>
      </c>
      <c r="P7" s="21">
        <v>6</v>
      </c>
      <c r="Q7" s="31">
        <v>0.5</v>
      </c>
      <c r="R7" s="9">
        <f>200*(O7+1-P7)*Q7/O7</f>
        <v>37.5</v>
      </c>
      <c r="S7" s="2">
        <f t="shared" si="4"/>
        <v>38</v>
      </c>
      <c r="T7" s="31">
        <v>6</v>
      </c>
      <c r="U7" s="21">
        <v>2</v>
      </c>
      <c r="V7" s="31">
        <v>0.5</v>
      </c>
      <c r="W7" s="9">
        <f t="shared" si="5"/>
        <v>83.333333333333329</v>
      </c>
      <c r="X7" s="2">
        <f t="shared" si="6"/>
        <v>84</v>
      </c>
      <c r="Y7" s="31">
        <v>6</v>
      </c>
      <c r="Z7" s="31">
        <v>4</v>
      </c>
      <c r="AA7" s="31">
        <v>0.5</v>
      </c>
      <c r="AB7" s="9">
        <f>200*(Y7+1-Z7)*AA7/Y7</f>
        <v>50</v>
      </c>
      <c r="AC7" s="2">
        <f t="shared" si="7"/>
        <v>50</v>
      </c>
      <c r="AD7" s="31">
        <f>LARGE(CHOOSE({1,2,3,4},N7,S7,X7,AC7),1)+LARGE(CHOOSE({1,2,3,4},N7,S7,X7,AC7),2)+I7</f>
        <v>214</v>
      </c>
    </row>
    <row r="8" spans="1:30" s="24" customFormat="1" ht="31.5" customHeight="1">
      <c r="A8" s="8">
        <v>5</v>
      </c>
      <c r="B8" s="46" t="s">
        <v>155</v>
      </c>
      <c r="C8" s="3" t="s">
        <v>178</v>
      </c>
      <c r="D8" s="125" t="s">
        <v>64</v>
      </c>
      <c r="E8" s="8">
        <v>8</v>
      </c>
      <c r="F8" s="8">
        <v>4</v>
      </c>
      <c r="G8" s="8">
        <v>0.5</v>
      </c>
      <c r="H8" s="9">
        <f t="shared" si="0"/>
        <v>62.5</v>
      </c>
      <c r="I8" s="2">
        <f t="shared" si="1"/>
        <v>63</v>
      </c>
      <c r="J8" s="31">
        <v>11</v>
      </c>
      <c r="K8" s="21">
        <v>8</v>
      </c>
      <c r="L8" s="31">
        <v>0.5</v>
      </c>
      <c r="M8" s="9">
        <f t="shared" si="2"/>
        <v>36.363636363636367</v>
      </c>
      <c r="N8" s="2">
        <f t="shared" si="3"/>
        <v>37</v>
      </c>
      <c r="O8" s="31">
        <v>8</v>
      </c>
      <c r="P8" s="21" t="s">
        <v>30</v>
      </c>
      <c r="Q8" s="31">
        <v>0.5</v>
      </c>
      <c r="R8" s="9">
        <v>0</v>
      </c>
      <c r="S8" s="2">
        <f t="shared" si="4"/>
        <v>0</v>
      </c>
      <c r="T8" s="31">
        <v>6</v>
      </c>
      <c r="U8" s="21">
        <v>5</v>
      </c>
      <c r="V8" s="31">
        <v>0.5</v>
      </c>
      <c r="W8" s="9">
        <f t="shared" si="5"/>
        <v>33.333333333333336</v>
      </c>
      <c r="X8" s="2">
        <f t="shared" si="6"/>
        <v>34</v>
      </c>
      <c r="Y8" s="31">
        <v>6</v>
      </c>
      <c r="Z8" s="31">
        <v>1</v>
      </c>
      <c r="AA8" s="31">
        <v>0.5</v>
      </c>
      <c r="AB8" s="9">
        <f>200*(Y8+1-Z8)*AA8/Y8</f>
        <v>100</v>
      </c>
      <c r="AC8" s="2">
        <f t="shared" si="7"/>
        <v>100</v>
      </c>
      <c r="AD8" s="31">
        <f>LARGE(CHOOSE({1,2,3,4},N8,S8,X8,AC8),1)+LARGE(CHOOSE({1,2,3,4},N8,S8,X8,AC8),2)+I8</f>
        <v>200</v>
      </c>
    </row>
    <row r="9" spans="1:30" s="24" customFormat="1" ht="31.5" customHeight="1">
      <c r="A9" s="8">
        <v>6</v>
      </c>
      <c r="B9" s="46" t="s">
        <v>140</v>
      </c>
      <c r="C9" s="103" t="s">
        <v>193</v>
      </c>
      <c r="D9" s="125" t="s">
        <v>64</v>
      </c>
      <c r="E9" s="8">
        <v>8</v>
      </c>
      <c r="F9" s="8">
        <v>6</v>
      </c>
      <c r="G9" s="8">
        <v>0.5</v>
      </c>
      <c r="H9" s="9">
        <f t="shared" si="0"/>
        <v>37.5</v>
      </c>
      <c r="I9" s="2">
        <f t="shared" si="1"/>
        <v>38</v>
      </c>
      <c r="J9" s="31">
        <v>11</v>
      </c>
      <c r="K9" s="21">
        <v>4</v>
      </c>
      <c r="L9" s="31">
        <v>0.5</v>
      </c>
      <c r="M9" s="9">
        <f t="shared" si="2"/>
        <v>72.727272727272734</v>
      </c>
      <c r="N9" s="2">
        <f t="shared" si="3"/>
        <v>73</v>
      </c>
      <c r="O9" s="31">
        <v>8</v>
      </c>
      <c r="P9" s="21" t="s">
        <v>30</v>
      </c>
      <c r="Q9" s="31">
        <v>0.5</v>
      </c>
      <c r="R9" s="9">
        <v>0</v>
      </c>
      <c r="S9" s="2">
        <f t="shared" si="4"/>
        <v>0</v>
      </c>
      <c r="T9" s="31">
        <v>6</v>
      </c>
      <c r="U9" s="21">
        <v>6</v>
      </c>
      <c r="V9" s="31">
        <v>0.5</v>
      </c>
      <c r="W9" s="9">
        <f t="shared" si="5"/>
        <v>16.666666666666668</v>
      </c>
      <c r="X9" s="2">
        <f t="shared" si="6"/>
        <v>17</v>
      </c>
      <c r="Y9" s="31">
        <v>6</v>
      </c>
      <c r="Z9" s="149">
        <v>3</v>
      </c>
      <c r="AA9" s="31">
        <v>0.5</v>
      </c>
      <c r="AB9" s="9">
        <f>200*(Y9+1-Z9)*AA9/Y9</f>
        <v>66.666666666666671</v>
      </c>
      <c r="AC9" s="2">
        <f t="shared" si="7"/>
        <v>67</v>
      </c>
      <c r="AD9" s="31">
        <f>LARGE(CHOOSE({1,2,3,4},N9,S9,X9,AC9),1)+LARGE(CHOOSE({1,2,3,4},N9,S9,X9,AC9),2)+I9</f>
        <v>178</v>
      </c>
    </row>
    <row r="10" spans="1:30" s="24" customFormat="1" ht="29.25" customHeight="1">
      <c r="A10" s="8">
        <v>7</v>
      </c>
      <c r="B10" s="7" t="s">
        <v>93</v>
      </c>
      <c r="C10" s="31" t="s">
        <v>11</v>
      </c>
      <c r="D10" s="66" t="s">
        <v>69</v>
      </c>
      <c r="E10" s="8">
        <v>8</v>
      </c>
      <c r="F10" s="8" t="s">
        <v>30</v>
      </c>
      <c r="G10" s="8">
        <v>0.5</v>
      </c>
      <c r="H10" s="9">
        <v>0</v>
      </c>
      <c r="I10" s="2">
        <f t="shared" si="1"/>
        <v>0</v>
      </c>
      <c r="J10" s="31">
        <v>11</v>
      </c>
      <c r="K10" s="31">
        <v>10</v>
      </c>
      <c r="L10" s="31">
        <v>0.5</v>
      </c>
      <c r="M10" s="33" t="s">
        <v>249</v>
      </c>
      <c r="N10" s="2">
        <v>0</v>
      </c>
      <c r="O10" s="31">
        <v>8</v>
      </c>
      <c r="P10" s="31">
        <v>1</v>
      </c>
      <c r="Q10" s="31">
        <v>0.5</v>
      </c>
      <c r="R10" s="9">
        <f>200*(O10+1-P10)*Q10/O10</f>
        <v>100</v>
      </c>
      <c r="S10" s="2">
        <f t="shared" si="4"/>
        <v>100</v>
      </c>
      <c r="T10" s="31">
        <v>6</v>
      </c>
      <c r="U10" s="130">
        <v>5</v>
      </c>
      <c r="V10" s="31">
        <v>0.5</v>
      </c>
      <c r="W10" s="9">
        <f t="shared" si="5"/>
        <v>33.333333333333336</v>
      </c>
      <c r="X10" s="2">
        <f t="shared" si="6"/>
        <v>34</v>
      </c>
      <c r="Y10" s="31">
        <v>6</v>
      </c>
      <c r="Z10" s="31" t="s">
        <v>30</v>
      </c>
      <c r="AA10" s="31">
        <v>0.5</v>
      </c>
      <c r="AB10" s="9">
        <v>0</v>
      </c>
      <c r="AC10" s="2">
        <f t="shared" si="7"/>
        <v>0</v>
      </c>
      <c r="AD10" s="31">
        <f>LARGE(CHOOSE({1,2,3,4},N10,S10,X10,AC10),1)+LARGE(CHOOSE({1,2,3,4},N10,S10,X10,AC10),2)+I10</f>
        <v>134</v>
      </c>
    </row>
    <row r="11" spans="1:30" s="120" customFormat="1" ht="29.25" customHeight="1">
      <c r="A11" s="8">
        <v>8</v>
      </c>
      <c r="B11" s="7" t="s">
        <v>87</v>
      </c>
      <c r="C11" s="31" t="s">
        <v>6</v>
      </c>
      <c r="D11" s="66" t="s">
        <v>68</v>
      </c>
      <c r="E11" s="8">
        <v>8</v>
      </c>
      <c r="F11" s="8">
        <v>8</v>
      </c>
      <c r="G11" s="8">
        <v>0.5</v>
      </c>
      <c r="H11" s="9">
        <f>200*(E11+1-F11)*G11/E11</f>
        <v>12.5</v>
      </c>
      <c r="I11" s="2">
        <f t="shared" si="1"/>
        <v>13</v>
      </c>
      <c r="J11" s="31">
        <v>11</v>
      </c>
      <c r="K11" s="31">
        <v>7</v>
      </c>
      <c r="L11" s="31">
        <v>0.5</v>
      </c>
      <c r="M11" s="9">
        <f>200*(J11+1-K11)*L11/J11</f>
        <v>45.454545454545453</v>
      </c>
      <c r="N11" s="2">
        <f>ROUNDUP(M11,0)</f>
        <v>46</v>
      </c>
      <c r="O11" s="31">
        <v>8</v>
      </c>
      <c r="P11" s="31">
        <v>5</v>
      </c>
      <c r="Q11" s="31">
        <v>0.5</v>
      </c>
      <c r="R11" s="9">
        <f>200*(O11+1-P11)*Q11/O11</f>
        <v>50</v>
      </c>
      <c r="S11" s="2">
        <f t="shared" si="4"/>
        <v>50</v>
      </c>
      <c r="T11" s="31">
        <v>6</v>
      </c>
      <c r="U11" s="31">
        <v>3</v>
      </c>
      <c r="V11" s="31">
        <v>0.5</v>
      </c>
      <c r="W11" s="9">
        <f t="shared" si="5"/>
        <v>66.666666666666671</v>
      </c>
      <c r="X11" s="2">
        <f t="shared" si="6"/>
        <v>67</v>
      </c>
      <c r="Y11" s="31">
        <v>6</v>
      </c>
      <c r="Z11" s="31">
        <v>5</v>
      </c>
      <c r="AA11" s="31">
        <v>0.5</v>
      </c>
      <c r="AB11" s="9">
        <f>200*(Y11+1-Z11)*AA11/Y11</f>
        <v>33.333333333333336</v>
      </c>
      <c r="AC11" s="2">
        <f t="shared" si="7"/>
        <v>34</v>
      </c>
      <c r="AD11" s="31">
        <f>LARGE(CHOOSE({1,2,3,4},N11,S11,X11,AC11),1)+LARGE(CHOOSE({1,2,3,4},N11,S11,X11,AC11),2)+I11</f>
        <v>130</v>
      </c>
    </row>
    <row r="12" spans="1:30" s="115" customFormat="1" ht="29.25" customHeight="1">
      <c r="A12" s="8">
        <v>9</v>
      </c>
      <c r="B12" s="46" t="s">
        <v>101</v>
      </c>
      <c r="C12" s="31" t="s">
        <v>7</v>
      </c>
      <c r="D12" s="125" t="s">
        <v>68</v>
      </c>
      <c r="E12" s="8">
        <v>8</v>
      </c>
      <c r="F12" s="8">
        <v>7</v>
      </c>
      <c r="G12" s="8">
        <v>0.5</v>
      </c>
      <c r="H12" s="9">
        <f>200*(E12+1-F12)*G12/E12</f>
        <v>25</v>
      </c>
      <c r="I12" s="2">
        <f t="shared" si="1"/>
        <v>25</v>
      </c>
      <c r="J12" s="31">
        <v>11</v>
      </c>
      <c r="K12" s="31">
        <v>9</v>
      </c>
      <c r="L12" s="31">
        <v>0.5</v>
      </c>
      <c r="M12" s="9">
        <f>200*(J12+1-K12)*L12/J12</f>
        <v>27.272727272727273</v>
      </c>
      <c r="N12" s="2">
        <f>ROUNDUP(M12,0)</f>
        <v>28</v>
      </c>
      <c r="O12" s="31">
        <v>8</v>
      </c>
      <c r="P12" s="31">
        <v>7</v>
      </c>
      <c r="Q12" s="31">
        <v>0.5</v>
      </c>
      <c r="R12" s="9">
        <f>200*(O12+1-P12)*Q12/O12</f>
        <v>25</v>
      </c>
      <c r="S12" s="2">
        <f t="shared" si="4"/>
        <v>25</v>
      </c>
      <c r="T12" s="31">
        <v>6</v>
      </c>
      <c r="U12" s="31">
        <v>4</v>
      </c>
      <c r="V12" s="31">
        <v>0.5</v>
      </c>
      <c r="W12" s="9">
        <f t="shared" si="5"/>
        <v>50</v>
      </c>
      <c r="X12" s="2">
        <f t="shared" si="6"/>
        <v>50</v>
      </c>
      <c r="Y12" s="31">
        <v>6</v>
      </c>
      <c r="Z12" s="21">
        <v>6</v>
      </c>
      <c r="AA12" s="31">
        <v>0.5</v>
      </c>
      <c r="AB12" s="9">
        <f>200*(Y12+1-Z12)*AA12/Y12</f>
        <v>16.666666666666668</v>
      </c>
      <c r="AC12" s="2">
        <f t="shared" si="7"/>
        <v>17</v>
      </c>
      <c r="AD12" s="31">
        <f>LARGE(CHOOSE({1,2,3,4},N12,S12,X12,AC12),1)+LARGE(CHOOSE({1,2,3,4},N12,S12,X12,AC12),2)+I12</f>
        <v>103</v>
      </c>
    </row>
    <row r="13" spans="1:30" ht="29.25" customHeight="1">
      <c r="A13" s="8">
        <v>10</v>
      </c>
      <c r="B13" s="7" t="s">
        <v>79</v>
      </c>
      <c r="C13" s="31" t="s">
        <v>80</v>
      </c>
      <c r="D13" s="66" t="s">
        <v>58</v>
      </c>
      <c r="E13" s="8">
        <v>8</v>
      </c>
      <c r="F13" s="8" t="s">
        <v>30</v>
      </c>
      <c r="G13" s="8">
        <v>0.5</v>
      </c>
      <c r="H13" s="9">
        <v>0</v>
      </c>
      <c r="I13" s="2">
        <f t="shared" si="1"/>
        <v>0</v>
      </c>
      <c r="J13" s="31">
        <v>11</v>
      </c>
      <c r="K13" s="31">
        <v>2</v>
      </c>
      <c r="L13" s="31">
        <v>0.5</v>
      </c>
      <c r="M13" s="9">
        <f>200*(J13+1-K13)*L13/J13</f>
        <v>90.909090909090907</v>
      </c>
      <c r="N13" s="2">
        <f>ROUNDUP(M13,0)</f>
        <v>91</v>
      </c>
      <c r="O13" s="31">
        <v>8</v>
      </c>
      <c r="P13" s="31" t="s">
        <v>30</v>
      </c>
      <c r="Q13" s="31">
        <v>0.5</v>
      </c>
      <c r="R13" s="9">
        <v>0</v>
      </c>
      <c r="S13" s="2">
        <f t="shared" si="4"/>
        <v>0</v>
      </c>
      <c r="T13" s="31">
        <v>6</v>
      </c>
      <c r="U13" s="31" t="s">
        <v>30</v>
      </c>
      <c r="V13" s="31">
        <v>0.5</v>
      </c>
      <c r="W13" s="9">
        <v>0</v>
      </c>
      <c r="X13" s="2">
        <f t="shared" si="6"/>
        <v>0</v>
      </c>
      <c r="Y13" s="31">
        <v>6</v>
      </c>
      <c r="Z13" s="149" t="s">
        <v>30</v>
      </c>
      <c r="AA13" s="31">
        <v>0.5</v>
      </c>
      <c r="AB13" s="9">
        <v>0</v>
      </c>
      <c r="AC13" s="2">
        <f t="shared" si="7"/>
        <v>0</v>
      </c>
      <c r="AD13" s="31">
        <f>LARGE(CHOOSE({1,2,3,4},N13,S13,X13,AC13),1)+LARGE(CHOOSE({1,2,3,4},N13,S13,X13,AC13),2)+I13</f>
        <v>91</v>
      </c>
    </row>
    <row r="14" spans="1:30" ht="29.25" customHeight="1">
      <c r="A14" s="8">
        <v>11</v>
      </c>
      <c r="B14" s="46" t="s">
        <v>141</v>
      </c>
      <c r="C14" s="3" t="s">
        <v>142</v>
      </c>
      <c r="D14" s="125" t="s">
        <v>58</v>
      </c>
      <c r="E14" s="8">
        <v>8</v>
      </c>
      <c r="F14" s="8" t="s">
        <v>30</v>
      </c>
      <c r="G14" s="8">
        <v>0.5</v>
      </c>
      <c r="H14" s="9">
        <v>0</v>
      </c>
      <c r="I14" s="2">
        <f t="shared" si="1"/>
        <v>0</v>
      </c>
      <c r="J14" s="31">
        <v>11</v>
      </c>
      <c r="K14" s="21">
        <v>11</v>
      </c>
      <c r="L14" s="31">
        <v>0.5</v>
      </c>
      <c r="M14" s="33" t="s">
        <v>248</v>
      </c>
      <c r="N14" s="2">
        <v>0</v>
      </c>
      <c r="O14" s="31">
        <v>8</v>
      </c>
      <c r="P14" s="21">
        <v>8</v>
      </c>
      <c r="Q14" s="31">
        <v>0.5</v>
      </c>
      <c r="R14" s="9">
        <f>200*(O14+1-P14)*Q14/O14</f>
        <v>12.5</v>
      </c>
      <c r="S14" s="2">
        <f t="shared" si="4"/>
        <v>13</v>
      </c>
      <c r="T14" s="31">
        <v>6</v>
      </c>
      <c r="U14" s="31" t="s">
        <v>30</v>
      </c>
      <c r="V14" s="31">
        <v>0.5</v>
      </c>
      <c r="W14" s="9">
        <v>0</v>
      </c>
      <c r="X14" s="2">
        <f t="shared" si="6"/>
        <v>0</v>
      </c>
      <c r="Y14" s="31">
        <v>6</v>
      </c>
      <c r="Z14" s="21" t="s">
        <v>30</v>
      </c>
      <c r="AA14" s="31">
        <v>0.5</v>
      </c>
      <c r="AB14" s="9">
        <v>0</v>
      </c>
      <c r="AC14" s="2">
        <f t="shared" si="7"/>
        <v>0</v>
      </c>
      <c r="AD14" s="31">
        <f>LARGE(CHOOSE({1,2,3,4},N14,S14,X14,AC14),1)+LARGE(CHOOSE({1,2,3,4},N14,S14,X14,AC14),2)+I14</f>
        <v>13</v>
      </c>
    </row>
  </sheetData>
  <autoFilter ref="A3:AD14">
    <sortState ref="A5:AD15">
      <sortCondition descending="1" ref="AD3:AD15"/>
    </sortState>
  </autoFilter>
  <sortState ref="A5:A12">
    <sortCondition ref="A4"/>
  </sortState>
  <mergeCells count="11">
    <mergeCell ref="A1:I1"/>
    <mergeCell ref="E2:I2"/>
    <mergeCell ref="A2:A3"/>
    <mergeCell ref="AD2:AD3"/>
    <mergeCell ref="D2:D3"/>
    <mergeCell ref="C2:C3"/>
    <mergeCell ref="B2:B3"/>
    <mergeCell ref="Y2:AC2"/>
    <mergeCell ref="J2:N2"/>
    <mergeCell ref="O2:S2"/>
    <mergeCell ref="T2:X2"/>
  </mergeCells>
  <pageMargins left="0.7" right="0.7" top="0.75" bottom="0.75" header="0.3" footer="0.3"/>
  <pageSetup paperSize="9" scale="65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"/>
  <sheetViews>
    <sheetView tabSelected="1" view="pageBreakPreview" zoomScale="70" zoomScaleNormal="100" zoomScaleSheetLayoutView="70" workbookViewId="0">
      <selection activeCell="L14" sqref="L14"/>
    </sheetView>
  </sheetViews>
  <sheetFormatPr defaultRowHeight="15"/>
  <cols>
    <col min="1" max="1" width="6.28515625" style="13" customWidth="1"/>
    <col min="2" max="2" width="29.42578125" style="53" customWidth="1"/>
    <col min="3" max="3" width="13.85546875" style="13" customWidth="1"/>
    <col min="4" max="9" width="9.85546875" style="13" customWidth="1"/>
    <col min="10" max="10" width="8" style="22" customWidth="1"/>
    <col min="11" max="11" width="6.5703125" style="22" customWidth="1"/>
    <col min="12" max="12" width="7.7109375" style="22" customWidth="1"/>
    <col min="13" max="13" width="8.5703125" style="22" customWidth="1"/>
    <col min="14" max="14" width="11.42578125" style="22" customWidth="1"/>
    <col min="15" max="15" width="6.5703125" style="22" customWidth="1"/>
    <col min="16" max="16" width="5.85546875" style="22" customWidth="1"/>
    <col min="17" max="17" width="7.140625" style="22" customWidth="1"/>
    <col min="18" max="18" width="6.7109375" style="22" customWidth="1"/>
    <col min="19" max="19" width="8" style="22" customWidth="1"/>
    <col min="20" max="20" width="7.140625" style="22" customWidth="1"/>
    <col min="21" max="21" width="5.7109375" style="22" customWidth="1"/>
    <col min="22" max="22" width="5.85546875" style="22" customWidth="1"/>
    <col min="23" max="23" width="9.7109375" style="22" customWidth="1"/>
    <col min="24" max="24" width="8.85546875" style="22" customWidth="1"/>
    <col min="25" max="16384" width="9.140625" style="13"/>
  </cols>
  <sheetData>
    <row r="1" spans="1:25" ht="21">
      <c r="A1" s="224" t="s">
        <v>90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</row>
    <row r="2" spans="1:25" ht="143.25" customHeight="1">
      <c r="A2" s="227" t="s">
        <v>0</v>
      </c>
      <c r="B2" s="229" t="s">
        <v>1</v>
      </c>
      <c r="C2" s="227" t="s">
        <v>14</v>
      </c>
      <c r="D2" s="225" t="s">
        <v>70</v>
      </c>
      <c r="E2" s="176" t="s">
        <v>286</v>
      </c>
      <c r="F2" s="176"/>
      <c r="G2" s="176"/>
      <c r="H2" s="176"/>
      <c r="I2" s="176"/>
      <c r="J2" s="176" t="s">
        <v>252</v>
      </c>
      <c r="K2" s="176"/>
      <c r="L2" s="176"/>
      <c r="M2" s="176"/>
      <c r="N2" s="176"/>
      <c r="O2" s="176" t="s">
        <v>251</v>
      </c>
      <c r="P2" s="176"/>
      <c r="Q2" s="176"/>
      <c r="R2" s="176"/>
      <c r="S2" s="176"/>
      <c r="T2" s="176" t="s">
        <v>260</v>
      </c>
      <c r="U2" s="176"/>
      <c r="V2" s="176"/>
      <c r="W2" s="176"/>
      <c r="X2" s="176"/>
      <c r="Y2" s="222" t="s">
        <v>204</v>
      </c>
    </row>
    <row r="3" spans="1:25" ht="141.75" customHeight="1">
      <c r="A3" s="228"/>
      <c r="B3" s="230"/>
      <c r="C3" s="228"/>
      <c r="D3" s="226"/>
      <c r="E3" s="37" t="s">
        <v>97</v>
      </c>
      <c r="F3" s="37" t="s">
        <v>98</v>
      </c>
      <c r="G3" s="37" t="s">
        <v>99</v>
      </c>
      <c r="H3" s="38" t="s">
        <v>84</v>
      </c>
      <c r="I3" s="48" t="s">
        <v>104</v>
      </c>
      <c r="J3" s="37" t="s">
        <v>97</v>
      </c>
      <c r="K3" s="37" t="s">
        <v>98</v>
      </c>
      <c r="L3" s="37" t="s">
        <v>99</v>
      </c>
      <c r="M3" s="38" t="s">
        <v>84</v>
      </c>
      <c r="N3" s="48" t="s">
        <v>104</v>
      </c>
      <c r="O3" s="37" t="s">
        <v>97</v>
      </c>
      <c r="P3" s="37" t="s">
        <v>98</v>
      </c>
      <c r="Q3" s="37" t="s">
        <v>99</v>
      </c>
      <c r="R3" s="38" t="s">
        <v>84</v>
      </c>
      <c r="S3" s="48" t="s">
        <v>104</v>
      </c>
      <c r="T3" s="37" t="s">
        <v>97</v>
      </c>
      <c r="U3" s="37" t="s">
        <v>98</v>
      </c>
      <c r="V3" s="37" t="s">
        <v>99</v>
      </c>
      <c r="W3" s="38" t="s">
        <v>84</v>
      </c>
      <c r="X3" s="48" t="s">
        <v>104</v>
      </c>
      <c r="Y3" s="223"/>
    </row>
    <row r="4" spans="1:25" ht="54.75" customHeight="1">
      <c r="A4" s="8">
        <v>1</v>
      </c>
      <c r="B4" s="143" t="s">
        <v>285</v>
      </c>
      <c r="C4" s="64" t="s">
        <v>282</v>
      </c>
      <c r="D4" s="64" t="s">
        <v>58</v>
      </c>
      <c r="E4" s="64">
        <v>2</v>
      </c>
      <c r="F4" s="64">
        <v>1</v>
      </c>
      <c r="G4" s="64">
        <v>0.5</v>
      </c>
      <c r="H4" s="9">
        <f>200*(E4+1-F4)*G4/E4</f>
        <v>100</v>
      </c>
      <c r="I4" s="45">
        <f>ROUNDUP(H4,0)</f>
        <v>100</v>
      </c>
      <c r="J4" s="9">
        <v>3</v>
      </c>
      <c r="K4" s="93">
        <v>1</v>
      </c>
      <c r="L4" s="9">
        <v>0.25</v>
      </c>
      <c r="M4" s="9">
        <f>200*(J4+1-K4)*L4/J4</f>
        <v>50</v>
      </c>
      <c r="N4" s="45">
        <f>ROUNDUP(M4,0)</f>
        <v>50</v>
      </c>
      <c r="O4" s="21">
        <v>4</v>
      </c>
      <c r="P4" s="21">
        <v>1</v>
      </c>
      <c r="Q4" s="21">
        <v>0.5</v>
      </c>
      <c r="R4" s="9">
        <f>200*(O4+1-P4)*Q4/O4</f>
        <v>100</v>
      </c>
      <c r="S4" s="45">
        <f>ROUNDUP(R4,0)</f>
        <v>100</v>
      </c>
      <c r="T4" s="21">
        <v>3</v>
      </c>
      <c r="U4" s="21">
        <v>1</v>
      </c>
      <c r="V4" s="21">
        <v>0.5</v>
      </c>
      <c r="W4" s="9">
        <f>200*(T4+1-U4)*V4/T4</f>
        <v>100</v>
      </c>
      <c r="X4" s="45">
        <f>ROUNDUP(W4,0)</f>
        <v>100</v>
      </c>
      <c r="Y4" s="31">
        <f>LARGE(CHOOSE({1,2,3},N4,S4,X4),1)+LARGE(CHOOSE({1,2,3},N4,S4,X4),2)+I4</f>
        <v>300</v>
      </c>
    </row>
    <row r="5" spans="1:25" ht="54.75" customHeight="1">
      <c r="A5" s="8">
        <v>2</v>
      </c>
      <c r="B5" s="55" t="s">
        <v>105</v>
      </c>
      <c r="C5" s="144" t="s">
        <v>283</v>
      </c>
      <c r="D5" s="144" t="s">
        <v>106</v>
      </c>
      <c r="E5" s="145">
        <v>2</v>
      </c>
      <c r="F5" s="145">
        <v>2</v>
      </c>
      <c r="G5" s="145">
        <v>0.5</v>
      </c>
      <c r="H5" s="9">
        <f t="shared" ref="H5" si="0">200*(E5+1-F5)*G5/E5</f>
        <v>50</v>
      </c>
      <c r="I5" s="45">
        <f t="shared" ref="I5:I6" si="1">ROUNDUP(H5,0)</f>
        <v>50</v>
      </c>
      <c r="J5" s="94">
        <v>3</v>
      </c>
      <c r="K5" s="21">
        <v>1</v>
      </c>
      <c r="L5" s="95">
        <v>0.25</v>
      </c>
      <c r="M5" s="9">
        <f>200*(J5+1-K5)*L5/J5</f>
        <v>50</v>
      </c>
      <c r="N5" s="45">
        <f>ROUNDUP(M5,0)</f>
        <v>50</v>
      </c>
      <c r="O5" s="21">
        <v>4</v>
      </c>
      <c r="P5" s="21">
        <v>2</v>
      </c>
      <c r="Q5" s="21">
        <v>0.5</v>
      </c>
      <c r="R5" s="9">
        <f>200*(O5+1-P5)*Q5/O5</f>
        <v>75</v>
      </c>
      <c r="S5" s="45">
        <f>ROUNDUP(R5,0)</f>
        <v>75</v>
      </c>
      <c r="T5" s="21">
        <v>3</v>
      </c>
      <c r="U5" s="21">
        <v>2</v>
      </c>
      <c r="V5" s="21">
        <v>0.5</v>
      </c>
      <c r="W5" s="9">
        <f>200*(T5+1-U5)*V5/T5</f>
        <v>66.666666666666671</v>
      </c>
      <c r="X5" s="45">
        <f>ROUNDUP(W5,0)</f>
        <v>67</v>
      </c>
      <c r="Y5" s="31">
        <f>LARGE(CHOOSE({1,2,3},N5,S5,X5),1)+LARGE(CHOOSE({1,2,3},N5,S5,X5),2)+I5</f>
        <v>192</v>
      </c>
    </row>
    <row r="6" spans="1:25" ht="54.75" customHeight="1">
      <c r="A6" s="8">
        <v>3</v>
      </c>
      <c r="B6" s="55" t="s">
        <v>186</v>
      </c>
      <c r="C6" s="144" t="s">
        <v>284</v>
      </c>
      <c r="D6" s="144" t="s">
        <v>106</v>
      </c>
      <c r="E6" s="145">
        <v>2</v>
      </c>
      <c r="F6" s="145" t="s">
        <v>30</v>
      </c>
      <c r="G6" s="145">
        <v>0.5</v>
      </c>
      <c r="H6" s="9">
        <v>0</v>
      </c>
      <c r="I6" s="45">
        <f t="shared" si="1"/>
        <v>0</v>
      </c>
      <c r="J6" s="96">
        <v>3</v>
      </c>
      <c r="K6" s="21">
        <v>2</v>
      </c>
      <c r="L6" s="97">
        <v>0.25</v>
      </c>
      <c r="M6" s="9">
        <f>200*(J6+1-K6)*L6/J6</f>
        <v>33.333333333333336</v>
      </c>
      <c r="N6" s="45">
        <f>ROUNDUP(M6,0)</f>
        <v>34</v>
      </c>
      <c r="O6" s="21">
        <v>4</v>
      </c>
      <c r="P6" s="21">
        <v>3</v>
      </c>
      <c r="Q6" s="21">
        <v>0.5</v>
      </c>
      <c r="R6" s="9">
        <f>200*(O6+1-P6)*Q6/O6</f>
        <v>50</v>
      </c>
      <c r="S6" s="45">
        <f>ROUNDUP(R6,0)</f>
        <v>50</v>
      </c>
      <c r="T6" s="21">
        <v>3</v>
      </c>
      <c r="U6" s="21">
        <v>3</v>
      </c>
      <c r="V6" s="21">
        <v>0.5</v>
      </c>
      <c r="W6" s="9">
        <f>200*(T6+1-U6)*V6/T6</f>
        <v>33.333333333333336</v>
      </c>
      <c r="X6" s="45">
        <f>ROUNDUP(W6,0)</f>
        <v>34</v>
      </c>
      <c r="Y6" s="31">
        <f>LARGE(CHOOSE({1,2,3},N6,S6,X6),1)+LARGE(CHOOSE({1,2,3},N6,S6,X6),2)+I6</f>
        <v>84</v>
      </c>
    </row>
  </sheetData>
  <autoFilter ref="A3:Y6">
    <sortState ref="A5:AI7">
      <sortCondition descending="1" ref="Y3:Y6"/>
    </sortState>
  </autoFilter>
  <sortState ref="A4:AT9">
    <sortCondition descending="1" ref="Y4:Y9"/>
  </sortState>
  <mergeCells count="10">
    <mergeCell ref="Y2:Y3"/>
    <mergeCell ref="A1:X1"/>
    <mergeCell ref="J2:N2"/>
    <mergeCell ref="T2:X2"/>
    <mergeCell ref="D2:D3"/>
    <mergeCell ref="C2:C3"/>
    <mergeCell ref="B2:B3"/>
    <mergeCell ref="A2:A3"/>
    <mergeCell ref="O2:S2"/>
    <mergeCell ref="E2:I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49er</vt:lpstr>
      <vt:lpstr>ILCA 7</vt:lpstr>
      <vt:lpstr>ILCA 6</vt:lpstr>
      <vt:lpstr>49er Fx</vt:lpstr>
      <vt:lpstr>470 (MIXED)</vt:lpstr>
      <vt:lpstr>IQ FOIL WOMEN</vt:lpstr>
      <vt:lpstr>Formula Kite</vt:lpstr>
      <vt:lpstr>IQ FOIL MEN</vt:lpstr>
      <vt:lpstr>NACRA 17</vt:lpstr>
      <vt:lpstr>'470 (MIXED)'!Print_Area</vt:lpstr>
      <vt:lpstr>'49er'!Print_Area</vt:lpstr>
      <vt:lpstr>'49er Fx'!Print_Area</vt:lpstr>
      <vt:lpstr>'Formula Kite'!Print_Area</vt:lpstr>
      <vt:lpstr>'ILCA 6'!Print_Area</vt:lpstr>
      <vt:lpstr>'ILCA 7'!Print_Area</vt:lpstr>
      <vt:lpstr>'IQ FOIL MEN'!Print_Area</vt:lpstr>
      <vt:lpstr>'IQ FOIL WOMEN'!Print_Area</vt:lpstr>
      <vt:lpstr>'NACRA 17'!Print_Area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2025-01-09T09:37:50Z</dcterms:modified>
</cp:coreProperties>
</file>